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3A8CF08-FBAC-4D5B-9C20-88E0C22847C9}" xr6:coauthVersionLast="45" xr6:coauthVersionMax="45" xr10:uidLastSave="{00000000-0000-0000-0000-000000000000}"/>
  <bookViews>
    <workbookView xWindow="735" yWindow="735" windowWidth="16995" windowHeight="12870" xr2:uid="{00000000-000D-0000-FFFF-FFFF00000000}"/>
  </bookViews>
  <sheets>
    <sheet name="2025год" sheetId="2" r:id="rId1"/>
    <sheet name="Лист1" sheetId="3" r:id="rId2"/>
    <sheet name="Лист2" sheetId="4" r:id="rId3"/>
    <sheet name="Лист3" sheetId="5" r:id="rId4"/>
  </sheets>
  <definedNames>
    <definedName name="_GoBack" localSheetId="1">Лист1!$F$25</definedName>
    <definedName name="_xlnm.Print_Area" localSheetId="0">'2025год'!$B$1:$K$164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9" i="2" l="1"/>
  <c r="H24" i="2" l="1"/>
  <c r="H25" i="2"/>
  <c r="H26" i="2"/>
  <c r="H44" i="2" l="1"/>
  <c r="H23" i="2" s="1"/>
  <c r="H31" i="2"/>
  <c r="F116" i="2" l="1"/>
  <c r="F121" i="2"/>
  <c r="F137" i="2" l="1"/>
  <c r="F143" i="2"/>
  <c r="F142" i="2" l="1"/>
  <c r="F136" i="2"/>
  <c r="G24" i="2"/>
  <c r="G20" i="2" s="1"/>
  <c r="G25" i="2"/>
  <c r="G26" i="2"/>
  <c r="G136" i="2"/>
  <c r="G137" i="2"/>
  <c r="G77" i="2" l="1"/>
  <c r="G78" i="2"/>
  <c r="G80" i="2"/>
  <c r="G94" i="2"/>
  <c r="G79" i="2"/>
  <c r="F78" i="2"/>
  <c r="F77" i="2"/>
  <c r="G106" i="2"/>
  <c r="G111" i="2"/>
  <c r="F90" i="2" l="1"/>
  <c r="F39" i="2"/>
  <c r="F27" i="2"/>
  <c r="G85" i="2"/>
  <c r="G76" i="2" s="1"/>
  <c r="G56" i="2" l="1"/>
  <c r="G23" i="2" s="1"/>
  <c r="F52" i="2" l="1"/>
  <c r="F85" i="2" l="1"/>
  <c r="F76" i="2" s="1"/>
  <c r="F25" i="2" l="1"/>
  <c r="F26" i="2"/>
  <c r="H136" i="2"/>
  <c r="I136" i="2"/>
  <c r="J136" i="2"/>
  <c r="K136" i="2"/>
  <c r="H137" i="2"/>
  <c r="I137" i="2"/>
  <c r="J137" i="2"/>
  <c r="K137" i="2"/>
  <c r="G130" i="2"/>
  <c r="H130" i="2"/>
  <c r="I130" i="2"/>
  <c r="J130" i="2"/>
  <c r="K130" i="2"/>
  <c r="G131" i="2"/>
  <c r="H131" i="2"/>
  <c r="I131" i="2"/>
  <c r="J131" i="2"/>
  <c r="K131" i="2"/>
  <c r="F130" i="2"/>
  <c r="F128" i="2" s="1"/>
  <c r="F131" i="2"/>
  <c r="F129" i="2" s="1"/>
  <c r="F24" i="2"/>
  <c r="F20" i="2" s="1"/>
  <c r="F60" i="2"/>
  <c r="F62" i="2"/>
  <c r="F63" i="2"/>
  <c r="H129" i="2" l="1"/>
  <c r="I128" i="2"/>
  <c r="K129" i="2"/>
  <c r="G129" i="2"/>
  <c r="H128" i="2"/>
  <c r="J129" i="2"/>
  <c r="K128" i="2"/>
  <c r="G128" i="2"/>
  <c r="I129" i="2"/>
  <c r="J128" i="2"/>
  <c r="F21" i="2"/>
  <c r="F15" i="2" s="1"/>
  <c r="F22" i="2"/>
  <c r="F16" i="2" s="1"/>
  <c r="F14" i="2"/>
  <c r="F23" i="2"/>
  <c r="F19" i="2" s="1"/>
  <c r="F13" i="2" l="1"/>
  <c r="K79" i="2"/>
  <c r="J79" i="2"/>
  <c r="I79" i="2"/>
  <c r="H79" i="2"/>
  <c r="K78" i="2"/>
  <c r="J78" i="2"/>
  <c r="I78" i="2"/>
  <c r="H78" i="2"/>
  <c r="K77" i="2"/>
  <c r="K14" i="2" s="1"/>
  <c r="J77" i="2"/>
  <c r="J14" i="2" s="1"/>
  <c r="I77" i="2"/>
  <c r="I14" i="2" s="1"/>
  <c r="H77" i="2"/>
  <c r="H14" i="2" s="1"/>
  <c r="G14" i="2"/>
  <c r="H16" i="2" l="1"/>
  <c r="K22" i="2"/>
  <c r="K21" i="2"/>
  <c r="J22" i="2"/>
  <c r="J16" i="2" s="1"/>
  <c r="J21" i="2"/>
  <c r="J15" i="2" s="1"/>
  <c r="I22" i="2"/>
  <c r="I16" i="2" s="1"/>
  <c r="I21" i="2"/>
  <c r="I19" i="2" s="1"/>
  <c r="I13" i="2" s="1"/>
  <c r="H22" i="2"/>
  <c r="H21" i="2"/>
  <c r="H15" i="2" s="1"/>
  <c r="G22" i="2"/>
  <c r="G16" i="2" s="1"/>
  <c r="G21" i="2"/>
  <c r="G19" i="2" l="1"/>
  <c r="K19" i="2"/>
  <c r="K15" i="2"/>
  <c r="G13" i="2"/>
  <c r="G15" i="2"/>
  <c r="I15" i="2"/>
  <c r="J19" i="2"/>
  <c r="J13" i="2" s="1"/>
  <c r="H19" i="2"/>
  <c r="H13" i="2" s="1"/>
  <c r="K13" i="2" l="1"/>
  <c r="K16" i="2"/>
</calcChain>
</file>

<file path=xl/sharedStrings.xml><?xml version="1.0" encoding="utf-8"?>
<sst xmlns="http://schemas.openxmlformats.org/spreadsheetml/2006/main" count="348" uniqueCount="156">
  <si>
    <t>1.</t>
  </si>
  <si>
    <t>Всего по муниципальной программе</t>
  </si>
  <si>
    <t>МБ</t>
  </si>
  <si>
    <t>ОБ</t>
  </si>
  <si>
    <t>За весь период реализации</t>
  </si>
  <si>
    <t>В том числе по годам</t>
  </si>
  <si>
    <t>Всего</t>
  </si>
  <si>
    <t xml:space="preserve"> Задача, мероприятие</t>
  </si>
  <si>
    <t>ОКС, ЖКХ</t>
  </si>
  <si>
    <t>Объем финансирования муниципальной программы,  тыс. руб.</t>
  </si>
  <si>
    <t>ФБ</t>
  </si>
  <si>
    <t>2.</t>
  </si>
  <si>
    <t>ОКС, ОАиГ, ЖКХ</t>
  </si>
  <si>
    <t>ул. Ференца Патаки</t>
  </si>
  <si>
    <t>Аллея</t>
  </si>
  <si>
    <t>2643(2020год)</t>
  </si>
  <si>
    <t>ул. Ленина</t>
  </si>
  <si>
    <t>Городская роща</t>
  </si>
  <si>
    <t>8215(2018год)</t>
  </si>
  <si>
    <t>сквер</t>
  </si>
  <si>
    <t>1282(2022год)</t>
  </si>
  <si>
    <t>пер. Киевский</t>
  </si>
  <si>
    <t>стадион</t>
  </si>
  <si>
    <t>5800(2022год)</t>
  </si>
  <si>
    <t>ул. Забойщика,50</t>
  </si>
  <si>
    <t>6666(2020год)</t>
  </si>
  <si>
    <t>ул. 1-ая Тимирязева,40</t>
  </si>
  <si>
    <t>12700(2021год)</t>
  </si>
  <si>
    <t>ул. Шевченко,</t>
  </si>
  <si>
    <t>Многофункциональная спортивная площадка</t>
  </si>
  <si>
    <t>700(2018год)</t>
  </si>
  <si>
    <t>1700(2020год)</t>
  </si>
  <si>
    <t>проезд Пушкина</t>
  </si>
  <si>
    <t>3700(2022год)</t>
  </si>
  <si>
    <t>ул. Шевченко</t>
  </si>
  <si>
    <t>Сквер «Ай-болит»</t>
  </si>
  <si>
    <t>1764(2022год)</t>
  </si>
  <si>
    <t>ул. Декабрьских Событий</t>
  </si>
  <si>
    <t>Сквер им. Вампилова</t>
  </si>
  <si>
    <t>1038(2018год)</t>
  </si>
  <si>
    <t>ул. Горького</t>
  </si>
  <si>
    <t>Сквер</t>
  </si>
  <si>
    <t>им. Горького</t>
  </si>
  <si>
    <t>4642(2019год)</t>
  </si>
  <si>
    <t>ул. Щорса</t>
  </si>
  <si>
    <t>Сквер Гришево</t>
  </si>
  <si>
    <t>18999(2018год)</t>
  </si>
  <si>
    <t>ул. Дзержинского</t>
  </si>
  <si>
    <t xml:space="preserve">Сквер </t>
  </si>
  <si>
    <t>1700(2021год)</t>
  </si>
  <si>
    <t>пл. Железнодорожника</t>
  </si>
  <si>
    <t>железнодорожника</t>
  </si>
  <si>
    <t>12185(2019год)</t>
  </si>
  <si>
    <t>«Три слона»</t>
  </si>
  <si>
    <t>3667(2018год)</t>
  </si>
  <si>
    <t>«Фрукты»</t>
  </si>
  <si>
    <t>1226(2022год)</t>
  </si>
  <si>
    <t>Стадион «Шахтер»</t>
  </si>
  <si>
    <t>13000(2019год)</t>
  </si>
  <si>
    <t>Всего по задаче 2</t>
  </si>
  <si>
    <t xml:space="preserve">Дворовые территории, подлежащие  благоустройству </t>
  </si>
  <si>
    <t>Муниципальная программа «Формирование современной городской среды в городе Черемхово»</t>
  </si>
  <si>
    <t>Источ-ник финан-сового обеспе-чения</t>
  </si>
  <si>
    <t>№                  п/п</t>
  </si>
  <si>
    <t>Примечание:</t>
  </si>
  <si>
    <t>ВНБ</t>
  </si>
  <si>
    <t>Ответс-твенный испол-нитель, участник</t>
  </si>
  <si>
    <t>2023 год</t>
  </si>
  <si>
    <t>2024 год</t>
  </si>
  <si>
    <t xml:space="preserve">     - МБ - местный бюджет;</t>
  </si>
  <si>
    <t xml:space="preserve">     - ОБ - областной бюджет;</t>
  </si>
  <si>
    <t xml:space="preserve">     - ФБ - федеральный бюджет;</t>
  </si>
  <si>
    <t>Экспертиза дворовых территорий</t>
  </si>
  <si>
    <t>Художественное оформление фасадов жилых домов</t>
  </si>
  <si>
    <t>Управляющий делами администрации -                                                                                                                                                  В. А. Семенов</t>
  </si>
  <si>
    <t>ОКС, ОАиГ, ЖКХ, ОМП</t>
  </si>
  <si>
    <t xml:space="preserve">     - ВНБ - внебюджетные средства;</t>
  </si>
  <si>
    <t>2025 год</t>
  </si>
  <si>
    <t>ОКС, ОАиГ</t>
  </si>
  <si>
    <t xml:space="preserve">     - ОМП - отдел по молодежной политике администрации города Черемхово;</t>
  </si>
  <si>
    <t>администрации города Черемхово</t>
  </si>
  <si>
    <t>Финансовое обеспечение реализации муниципальной программы</t>
  </si>
  <si>
    <t xml:space="preserve">Наименование муниципальной программы </t>
  </si>
  <si>
    <t>ОКС, ОАиГ, ЖКХ,ОК, МБУК «ЦБС»</t>
  </si>
  <si>
    <t>2026 год</t>
  </si>
  <si>
    <t>2027 год</t>
  </si>
  <si>
    <t>2028 год</t>
  </si>
  <si>
    <t>2029 год</t>
  </si>
  <si>
    <t>2030 год</t>
  </si>
  <si>
    <t>Проектная часть</t>
  </si>
  <si>
    <t xml:space="preserve">Задача. Повышение уровня благоустройства дворовых территорий </t>
  </si>
  <si>
    <t>Процессная часть</t>
  </si>
  <si>
    <t xml:space="preserve"> Задача. Повышение уровня благоустройства общественных территорий </t>
  </si>
  <si>
    <t xml:space="preserve">     - ОКС - отдел капитального строительства администрации города Черемхово;</t>
  </si>
  <si>
    <t xml:space="preserve">     - ОАиГ - отдел архитектуры и градостроительства комитета жизнеобеспечения администрации города Черемхово;</t>
  </si>
  <si>
    <t>Экспертиза общественных территорий</t>
  </si>
  <si>
    <t xml:space="preserve">Художественное оформление фасадов административных зданий </t>
  </si>
  <si>
    <t>Задача. Обеспечение реализации мероприятий, направленных на повышение качества и комфорта городской среды</t>
  </si>
  <si>
    <t>Источник финан-сового обеспе-чения</t>
  </si>
  <si>
    <t>1.1</t>
  </si>
  <si>
    <t>2.2</t>
  </si>
  <si>
    <t>ремхово;</t>
  </si>
  <si>
    <t>ул. Белинского, д. 13</t>
  </si>
  <si>
    <t>ул. Сибирских партизан, д. 2</t>
  </si>
  <si>
    <t>ул. Детская, 2</t>
  </si>
  <si>
    <t>ул. Детская, 12</t>
  </si>
  <si>
    <t>ул. Забойщика, 46</t>
  </si>
  <si>
    <t>ул. Детская, 32</t>
  </si>
  <si>
    <t>ул. Шевченко, 72</t>
  </si>
  <si>
    <t>ул. Декабрьских Событий, 30</t>
  </si>
  <si>
    <t>2.3</t>
  </si>
  <si>
    <t>Сквер «Железнодорожника»</t>
  </si>
  <si>
    <t xml:space="preserve">Реализация инициативного проекта «Двор будущего Эн+» (ул. Забойщика 38, 40, 42) </t>
  </si>
  <si>
    <t>Реализация инициативного проекта «ИГРОБУМ: детское пространство развития и спорта» (ул. Маяковского, 109)</t>
  </si>
  <si>
    <t>Реализация инициативного проекта «В стране детства: путь к развитию и занятости детей»    (ул. Детская, 12)</t>
  </si>
  <si>
    <t>Приложение</t>
  </si>
  <si>
    <t>к  постановлению</t>
  </si>
  <si>
    <t>1.2</t>
  </si>
  <si>
    <t>Реализация проектов инициативного бюджетирования</t>
  </si>
  <si>
    <t>Общественные территории, подлежащие  благоустройству</t>
  </si>
  <si>
    <t>3.</t>
  </si>
  <si>
    <t>Организация проведения экспертизы проектной документации</t>
  </si>
  <si>
    <t>3.1</t>
  </si>
  <si>
    <t>Проведение работ направленных на организационные и технические мероприятия по повышению качества и комфорта городской среды</t>
  </si>
  <si>
    <t>3.2</t>
  </si>
  <si>
    <t>Реализация проектов инициативного бюджетирования, направленных на благоустройство общественных территорий</t>
  </si>
  <si>
    <t>Реализация проектов - победителей Всероссийского конкурса лучших проектов создания комфортной городской среды</t>
  </si>
  <si>
    <t>2.4</t>
  </si>
  <si>
    <t>1)</t>
  </si>
  <si>
    <t>2)</t>
  </si>
  <si>
    <t>3)</t>
  </si>
  <si>
    <t>4)</t>
  </si>
  <si>
    <t>5)</t>
  </si>
  <si>
    <t>6)</t>
  </si>
  <si>
    <t>7)</t>
  </si>
  <si>
    <t>8)</t>
  </si>
  <si>
    <t>2.1</t>
  </si>
  <si>
    <t xml:space="preserve">Создание общественного пространства «Сквер первопоселенцев» </t>
  </si>
  <si>
    <t>«Сквер угольщиков»</t>
  </si>
  <si>
    <t xml:space="preserve">Реализация проектов по развитию общественных территорий, в том числе мероприятий по обустройству туристского центра города </t>
  </si>
  <si>
    <t xml:space="preserve">     - ОК - отдел культуры по развитию культурной сферы и библиотечного обслуживания  администрации  города Че-</t>
  </si>
  <si>
    <t>города Черемхово;</t>
  </si>
  <si>
    <t xml:space="preserve">     - ЖКХ - отдел жилищно коммунального хозяйства, транспорта и связи комитета жизнеобеспечения администрации</t>
  </si>
  <si>
    <t xml:space="preserve">     - МБУК «ЦБС» - муниципальное бюджетное учреждение культуры «Центральная библиотечная  система  г. Черем-</t>
  </si>
  <si>
    <t xml:space="preserve">заместитель мэра города  </t>
  </si>
  <si>
    <t>Г.А. Попова</t>
  </si>
  <si>
    <t>Сквер-площадь                            им. Дзержинского</t>
  </si>
  <si>
    <t>1</t>
  </si>
  <si>
    <t xml:space="preserve">от ________________    №_____ </t>
  </si>
  <si>
    <t>Оснащение и благоустройство территории элементами городского оформления и дизайна</t>
  </si>
  <si>
    <t>ОКС, ОАиГ, КУМИ</t>
  </si>
  <si>
    <t xml:space="preserve">  «Мемориально-ландшафтный комплекс «Память поколений» в г. Черемхово» благоустройство сквера «Мемориал «Слава Героям»</t>
  </si>
  <si>
    <t>хово»;</t>
  </si>
  <si>
    <t xml:space="preserve">     - КУМИ - Комитет муниципального имущества администрации города Черемхово.</t>
  </si>
  <si>
    <t>Ответ-ственный испол-нитель, соиспол-нители</t>
  </si>
  <si>
    <t>Изготовление полиграфической продукции, раздаточного материала, баннеров, растяжек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</si>
</sst>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"/>
    <numFmt numFmtId="166" formatCode="0.0"/>
    <numFmt numFmtId="167" formatCode="_-* #,##0.0\ _₽_-;\-* #,##0.0\ _₽_-;_-* &quot;-&quot;??\ _₽_-;_-@_-"/>
    <numFmt numFmtId="168" formatCode="#,##0.0_ ;\-#,##0.0\ 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/>
    <xf numFmtId="0" fontId="0" fillId="3" borderId="0" xfId="0" applyFill="1"/>
    <xf numFmtId="0" fontId="0" fillId="0" borderId="0" xfId="0" applyAlignment="1">
      <alignment horizontal="right"/>
    </xf>
    <xf numFmtId="0" fontId="0" fillId="3" borderId="1" xfId="0" applyFill="1" applyBorder="1"/>
    <xf numFmtId="2" fontId="3" fillId="0" borderId="1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164" fontId="3" fillId="0" borderId="1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68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6" fontId="3" fillId="0" borderId="1" xfId="1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4" fillId="0" borderId="5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0" fillId="0" borderId="2" xfId="0" applyFill="1" applyBorder="1"/>
    <xf numFmtId="49" fontId="2" fillId="0" borderId="0" xfId="0" applyNumberFormat="1" applyFont="1" applyFill="1" applyAlignment="1">
      <alignment horizontal="right"/>
    </xf>
    <xf numFmtId="49" fontId="0" fillId="0" borderId="0" xfId="0" applyNumberForma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4" xfId="0" applyFill="1" applyBorder="1"/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4" borderId="0" xfId="0" applyFill="1"/>
    <xf numFmtId="165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168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 wrapText="1"/>
    </xf>
    <xf numFmtId="165" fontId="4" fillId="0" borderId="5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168" fontId="3" fillId="0" borderId="1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/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5" xfId="1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/>
    </xf>
    <xf numFmtId="166" fontId="3" fillId="0" borderId="4" xfId="1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166" fontId="3" fillId="0" borderId="5" xfId="0" applyNumberFormat="1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/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65"/>
  <sheetViews>
    <sheetView showGridLines="0" tabSelected="1" view="pageBreakPreview" topLeftCell="B57" zoomScale="115" zoomScaleNormal="110" zoomScaleSheetLayoutView="115" zoomScalePageLayoutView="85" workbookViewId="0">
      <selection activeCell="N11" sqref="N11"/>
    </sheetView>
  </sheetViews>
  <sheetFormatPr defaultRowHeight="15" x14ac:dyDescent="0.25"/>
  <cols>
    <col min="1" max="1" width="0.140625" hidden="1" customWidth="1"/>
    <col min="2" max="2" width="8.5703125" style="34" customWidth="1"/>
    <col min="3" max="3" width="24.85546875" style="35" customWidth="1"/>
    <col min="4" max="4" width="8.5703125" style="23" customWidth="1"/>
    <col min="5" max="5" width="8.7109375" style="23" customWidth="1"/>
    <col min="6" max="11" width="12.7109375" style="23" customWidth="1"/>
  </cols>
  <sheetData>
    <row r="1" spans="1:11" ht="20.45" hidden="1" customHeight="1" x14ac:dyDescent="0.3"/>
    <row r="2" spans="1:11" ht="9" hidden="1" customHeight="1" x14ac:dyDescent="0.35">
      <c r="D2" s="36"/>
      <c r="E2" s="36"/>
      <c r="H2" s="37"/>
      <c r="I2" s="37"/>
      <c r="J2" s="37"/>
      <c r="K2" s="37"/>
    </row>
    <row r="3" spans="1:11" ht="16.5" customHeight="1" x14ac:dyDescent="0.3">
      <c r="A3" s="14"/>
      <c r="B3" s="106" t="s">
        <v>115</v>
      </c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6.5" customHeight="1" x14ac:dyDescent="0.3">
      <c r="A4" s="14"/>
      <c r="B4" s="106" t="s">
        <v>116</v>
      </c>
      <c r="C4" s="106"/>
      <c r="D4" s="106"/>
      <c r="E4" s="106"/>
      <c r="F4" s="106"/>
      <c r="G4" s="106"/>
      <c r="H4" s="106"/>
      <c r="I4" s="106"/>
      <c r="J4" s="106"/>
      <c r="K4" s="106"/>
    </row>
    <row r="5" spans="1:11" ht="16.5" customHeight="1" x14ac:dyDescent="0.3">
      <c r="A5" s="14"/>
      <c r="B5" s="106" t="s">
        <v>80</v>
      </c>
      <c r="C5" s="106"/>
      <c r="D5" s="106"/>
      <c r="E5" s="106"/>
      <c r="F5" s="106"/>
      <c r="G5" s="106"/>
      <c r="H5" s="106"/>
      <c r="I5" s="106"/>
      <c r="J5" s="106"/>
      <c r="K5" s="106"/>
    </row>
    <row r="6" spans="1:11" ht="18" customHeight="1" x14ac:dyDescent="0.3">
      <c r="A6" s="14"/>
      <c r="B6" s="38"/>
      <c r="C6" s="106" t="s">
        <v>148</v>
      </c>
      <c r="D6" s="106"/>
      <c r="E6" s="106"/>
      <c r="F6" s="106"/>
      <c r="G6" s="106"/>
      <c r="H6" s="106"/>
      <c r="I6" s="106"/>
      <c r="J6" s="106"/>
      <c r="K6" s="106"/>
    </row>
    <row r="7" spans="1:11" ht="33" customHeight="1" x14ac:dyDescent="0.25">
      <c r="B7" s="107" t="s">
        <v>81</v>
      </c>
      <c r="C7" s="107"/>
      <c r="D7" s="107"/>
      <c r="E7" s="107"/>
      <c r="F7" s="107"/>
      <c r="G7" s="107"/>
      <c r="H7" s="107"/>
      <c r="I7" s="107"/>
      <c r="J7" s="107"/>
      <c r="K7" s="107"/>
    </row>
    <row r="8" spans="1:11" ht="6" hidden="1" customHeight="1" x14ac:dyDescent="0.3">
      <c r="A8" s="13"/>
      <c r="B8" s="39"/>
      <c r="D8" s="40"/>
      <c r="E8" s="40"/>
      <c r="H8" s="41"/>
      <c r="I8" s="41"/>
      <c r="J8" s="41"/>
      <c r="K8" s="41"/>
    </row>
    <row r="9" spans="1:11" ht="12.75" customHeight="1" x14ac:dyDescent="0.25">
      <c r="A9" s="13"/>
      <c r="B9" s="88" t="s">
        <v>63</v>
      </c>
      <c r="C9" s="94" t="s">
        <v>82</v>
      </c>
      <c r="D9" s="94" t="s">
        <v>154</v>
      </c>
      <c r="E9" s="94" t="s">
        <v>98</v>
      </c>
      <c r="F9" s="104" t="s">
        <v>9</v>
      </c>
      <c r="G9" s="104"/>
      <c r="H9" s="104"/>
      <c r="I9" s="104"/>
      <c r="J9" s="104"/>
      <c r="K9" s="105"/>
    </row>
    <row r="10" spans="1:11" ht="14.25" customHeight="1" x14ac:dyDescent="0.25">
      <c r="A10" s="13"/>
      <c r="B10" s="89"/>
      <c r="C10" s="94"/>
      <c r="D10" s="94"/>
      <c r="E10" s="94"/>
      <c r="F10" s="101" t="s">
        <v>5</v>
      </c>
      <c r="G10" s="102"/>
      <c r="H10" s="102"/>
      <c r="I10" s="102"/>
      <c r="J10" s="102"/>
      <c r="K10" s="103"/>
    </row>
    <row r="11" spans="1:11" ht="45" customHeight="1" x14ac:dyDescent="0.25">
      <c r="A11" s="13"/>
      <c r="B11" s="90"/>
      <c r="C11" s="94"/>
      <c r="D11" s="94"/>
      <c r="E11" s="94"/>
      <c r="F11" s="71" t="s">
        <v>77</v>
      </c>
      <c r="G11" s="70" t="s">
        <v>84</v>
      </c>
      <c r="H11" s="22" t="s">
        <v>85</v>
      </c>
      <c r="I11" s="22" t="s">
        <v>86</v>
      </c>
      <c r="J11" s="22" t="s">
        <v>87</v>
      </c>
      <c r="K11" s="22" t="s">
        <v>88</v>
      </c>
    </row>
    <row r="12" spans="1:11" ht="9.9499999999999993" customHeight="1" x14ac:dyDescent="0.3">
      <c r="A12" s="13"/>
      <c r="B12" s="42">
        <v>1</v>
      </c>
      <c r="C12" s="71">
        <v>2</v>
      </c>
      <c r="D12" s="43">
        <v>3</v>
      </c>
      <c r="E12" s="43">
        <v>4</v>
      </c>
      <c r="F12" s="44">
        <v>5</v>
      </c>
      <c r="G12" s="45">
        <v>6</v>
      </c>
      <c r="H12" s="22">
        <v>7</v>
      </c>
      <c r="I12" s="22">
        <v>8</v>
      </c>
      <c r="J12" s="22">
        <v>9</v>
      </c>
      <c r="K12" s="22">
        <v>10</v>
      </c>
    </row>
    <row r="13" spans="1:11" ht="9.9499999999999993" customHeight="1" x14ac:dyDescent="0.25">
      <c r="A13" s="13"/>
      <c r="B13" s="95"/>
      <c r="C13" s="91" t="s">
        <v>61</v>
      </c>
      <c r="D13" s="94"/>
      <c r="E13" s="43" t="s">
        <v>6</v>
      </c>
      <c r="F13" s="78">
        <f t="shared" ref="F13:K13" si="0">SUM(F128,F76,F19)</f>
        <v>34433.600000000006</v>
      </c>
      <c r="G13" s="79">
        <f t="shared" si="0"/>
        <v>204082.30799999999</v>
      </c>
      <c r="H13" s="79">
        <f t="shared" si="0"/>
        <v>60049.75</v>
      </c>
      <c r="I13" s="79">
        <f t="shared" si="0"/>
        <v>57663.369999999995</v>
      </c>
      <c r="J13" s="79">
        <f t="shared" si="0"/>
        <v>57663.369999999995</v>
      </c>
      <c r="K13" s="78">
        <f t="shared" si="0"/>
        <v>57663.369999999995</v>
      </c>
    </row>
    <row r="14" spans="1:11" ht="9.9499999999999993" customHeight="1" x14ac:dyDescent="0.25">
      <c r="A14" s="13"/>
      <c r="B14" s="96"/>
      <c r="C14" s="92"/>
      <c r="D14" s="94"/>
      <c r="E14" s="43" t="s">
        <v>10</v>
      </c>
      <c r="F14" s="78">
        <f t="shared" ref="F14:K15" si="1">SUM(F77,F20)</f>
        <v>27598.9</v>
      </c>
      <c r="G14" s="79">
        <f t="shared" si="1"/>
        <v>114402</v>
      </c>
      <c r="H14" s="79">
        <f t="shared" si="1"/>
        <v>37348.36</v>
      </c>
      <c r="I14" s="79">
        <f t="shared" si="1"/>
        <v>37348.36</v>
      </c>
      <c r="J14" s="79">
        <f t="shared" si="1"/>
        <v>37348.36</v>
      </c>
      <c r="K14" s="78">
        <f t="shared" si="1"/>
        <v>37348.36</v>
      </c>
    </row>
    <row r="15" spans="1:11" ht="9.9499999999999993" customHeight="1" x14ac:dyDescent="0.25">
      <c r="A15" s="13"/>
      <c r="B15" s="96"/>
      <c r="C15" s="92"/>
      <c r="D15" s="94"/>
      <c r="E15" s="43" t="s">
        <v>3</v>
      </c>
      <c r="F15" s="78">
        <f t="shared" si="1"/>
        <v>4640.6000000000004</v>
      </c>
      <c r="G15" s="79">
        <f t="shared" si="1"/>
        <v>52451.399999999994</v>
      </c>
      <c r="H15" s="79">
        <f t="shared" si="1"/>
        <v>19088.18</v>
      </c>
      <c r="I15" s="79">
        <f t="shared" si="1"/>
        <v>15309.89</v>
      </c>
      <c r="J15" s="79">
        <f t="shared" si="1"/>
        <v>15309.89</v>
      </c>
      <c r="K15" s="78">
        <f t="shared" si="1"/>
        <v>15309.89</v>
      </c>
    </row>
    <row r="16" spans="1:11" ht="9.9499999999999993" customHeight="1" x14ac:dyDescent="0.25">
      <c r="A16" s="13"/>
      <c r="B16" s="96"/>
      <c r="C16" s="92"/>
      <c r="D16" s="94"/>
      <c r="E16" s="43" t="s">
        <v>2</v>
      </c>
      <c r="F16" s="78">
        <f t="shared" ref="F16:K16" si="2">SUM(F129,F79,F22)</f>
        <v>2194.1000000000004</v>
      </c>
      <c r="G16" s="79">
        <f>SUM(G129,G79,G22)</f>
        <v>16631.808000000001</v>
      </c>
      <c r="H16" s="79">
        <f>SUM(H129,H79,H22)</f>
        <v>3613.21</v>
      </c>
      <c r="I16" s="79">
        <f t="shared" si="2"/>
        <v>5005.12</v>
      </c>
      <c r="J16" s="79">
        <f t="shared" si="2"/>
        <v>5005.12</v>
      </c>
      <c r="K16" s="78">
        <f t="shared" si="2"/>
        <v>5005.12</v>
      </c>
    </row>
    <row r="17" spans="1:11" ht="9.9499999999999993" customHeight="1" x14ac:dyDescent="0.25">
      <c r="A17" s="13"/>
      <c r="B17" s="97"/>
      <c r="C17" s="93"/>
      <c r="D17" s="94"/>
      <c r="E17" s="43" t="s">
        <v>65</v>
      </c>
      <c r="F17" s="78"/>
      <c r="G17" s="78">
        <v>20597.099999999999</v>
      </c>
      <c r="H17" s="78"/>
      <c r="I17" s="78"/>
      <c r="J17" s="78"/>
      <c r="K17" s="78"/>
    </row>
    <row r="18" spans="1:11" ht="12.75" customHeight="1" x14ac:dyDescent="0.25">
      <c r="A18" s="13"/>
      <c r="B18" s="46"/>
      <c r="C18" s="101" t="s">
        <v>89</v>
      </c>
      <c r="D18" s="102"/>
      <c r="E18" s="102"/>
      <c r="F18" s="102"/>
      <c r="G18" s="102"/>
      <c r="H18" s="102"/>
      <c r="I18" s="102"/>
      <c r="J18" s="102"/>
      <c r="K18" s="103"/>
    </row>
    <row r="19" spans="1:11" ht="9.9499999999999993" customHeight="1" x14ac:dyDescent="0.25">
      <c r="A19" s="13"/>
      <c r="B19" s="88" t="s">
        <v>0</v>
      </c>
      <c r="C19" s="91" t="s">
        <v>90</v>
      </c>
      <c r="D19" s="91"/>
      <c r="E19" s="71" t="s">
        <v>6</v>
      </c>
      <c r="F19" s="54">
        <f>SUM(F60,F23)</f>
        <v>14005.9</v>
      </c>
      <c r="G19" s="54">
        <f>SUM(G20:G22)</f>
        <v>9717.5</v>
      </c>
      <c r="H19" s="54">
        <f t="shared" ref="H19:K19" si="3">SUM(H20:H22)</f>
        <v>22849.75</v>
      </c>
      <c r="I19" s="54">
        <f t="shared" si="3"/>
        <v>20463.37</v>
      </c>
      <c r="J19" s="54">
        <f t="shared" si="3"/>
        <v>20463.37</v>
      </c>
      <c r="K19" s="54">
        <f t="shared" si="3"/>
        <v>20463.37</v>
      </c>
    </row>
    <row r="20" spans="1:11" ht="9.9499999999999993" customHeight="1" x14ac:dyDescent="0.25">
      <c r="A20" s="13"/>
      <c r="B20" s="89"/>
      <c r="C20" s="92"/>
      <c r="D20" s="92"/>
      <c r="E20" s="71" t="s">
        <v>10</v>
      </c>
      <c r="F20" s="54">
        <f>SUM(F61,F24)</f>
        <v>9655.4</v>
      </c>
      <c r="G20" s="54">
        <f>SUM(G24)</f>
        <v>8586.2999999999993</v>
      </c>
      <c r="H20" s="54">
        <v>10860.36</v>
      </c>
      <c r="I20" s="54">
        <v>10860.36</v>
      </c>
      <c r="J20" s="54">
        <v>10860.36</v>
      </c>
      <c r="K20" s="54">
        <v>10860.36</v>
      </c>
    </row>
    <row r="21" spans="1:11" ht="9.9499999999999993" customHeight="1" x14ac:dyDescent="0.25">
      <c r="A21" s="13"/>
      <c r="B21" s="89"/>
      <c r="C21" s="92"/>
      <c r="D21" s="92"/>
      <c r="E21" s="71" t="s">
        <v>3</v>
      </c>
      <c r="F21" s="54">
        <f>SUM(F62,F25)</f>
        <v>3696.2</v>
      </c>
      <c r="G21" s="54">
        <f t="shared" ref="G21:K21" si="4">SUM(G25)</f>
        <v>548.1</v>
      </c>
      <c r="H21" s="54">
        <f t="shared" si="4"/>
        <v>11150.18</v>
      </c>
      <c r="I21" s="54">
        <f t="shared" si="4"/>
        <v>7371.8899999999994</v>
      </c>
      <c r="J21" s="54">
        <f t="shared" si="4"/>
        <v>7371.8899999999994</v>
      </c>
      <c r="K21" s="54">
        <f t="shared" si="4"/>
        <v>7371.8899999999994</v>
      </c>
    </row>
    <row r="22" spans="1:11" ht="9.9499999999999993" customHeight="1" x14ac:dyDescent="0.25">
      <c r="A22" s="13"/>
      <c r="B22" s="90"/>
      <c r="C22" s="93"/>
      <c r="D22" s="93"/>
      <c r="E22" s="71" t="s">
        <v>2</v>
      </c>
      <c r="F22" s="54">
        <f>SUM(F63,F26)</f>
        <v>654.29999999999995</v>
      </c>
      <c r="G22" s="54">
        <f>SUM(G26)</f>
        <v>583.1</v>
      </c>
      <c r="H22" s="54">
        <f>SUM(H26)</f>
        <v>839.20999999999992</v>
      </c>
      <c r="I22" s="54">
        <f>SUM(I26)</f>
        <v>2231.12</v>
      </c>
      <c r="J22" s="54">
        <f>SUM(J26)</f>
        <v>2231.12</v>
      </c>
      <c r="K22" s="54">
        <f>SUM(K26)</f>
        <v>2231.12</v>
      </c>
    </row>
    <row r="23" spans="1:11" ht="9.9499999999999993" customHeight="1" x14ac:dyDescent="0.25">
      <c r="A23" s="13"/>
      <c r="B23" s="100" t="s">
        <v>99</v>
      </c>
      <c r="C23" s="94" t="s">
        <v>60</v>
      </c>
      <c r="D23" s="94" t="s">
        <v>8</v>
      </c>
      <c r="E23" s="71" t="s">
        <v>6</v>
      </c>
      <c r="F23" s="78">
        <f>SUM(F56,F52,F48,F44,F39,F35,F31,F27)</f>
        <v>10201.9</v>
      </c>
      <c r="G23" s="78">
        <f>SUM(G56,G48,G44,G35,G31)</f>
        <v>9717.5</v>
      </c>
      <c r="H23" s="78">
        <f>SUM(H48,H44,H35,H31)</f>
        <v>51864.039999999994</v>
      </c>
      <c r="I23" s="78">
        <v>20463.370000000003</v>
      </c>
      <c r="J23" s="78">
        <v>20463.370000000003</v>
      </c>
      <c r="K23" s="78">
        <v>20463.370000000003</v>
      </c>
    </row>
    <row r="24" spans="1:11" ht="9.9499999999999993" customHeight="1" x14ac:dyDescent="0.25">
      <c r="A24" s="13"/>
      <c r="B24" s="100"/>
      <c r="C24" s="94"/>
      <c r="D24" s="94"/>
      <c r="E24" s="71" t="s">
        <v>10</v>
      </c>
      <c r="F24" s="78">
        <f>SUM(F57,F53,F49,F45,F40,F36,F32,F28)</f>
        <v>9655.4</v>
      </c>
      <c r="G24" s="78">
        <f>SUM(G57,G49,G45,G36,G32)</f>
        <v>8586.2999999999993</v>
      </c>
      <c r="H24" s="78">
        <f>SUM(H49,H45,H36,H32)</f>
        <v>39874.619999999995</v>
      </c>
      <c r="I24" s="78">
        <v>10860.36</v>
      </c>
      <c r="J24" s="78">
        <v>10860.36</v>
      </c>
      <c r="K24" s="78">
        <v>10860.36</v>
      </c>
    </row>
    <row r="25" spans="1:11" ht="9.9499999999999993" customHeight="1" x14ac:dyDescent="0.25">
      <c r="A25" s="13"/>
      <c r="B25" s="100"/>
      <c r="C25" s="94"/>
      <c r="D25" s="94"/>
      <c r="E25" s="71" t="s">
        <v>3</v>
      </c>
      <c r="F25" s="78">
        <f>SUM(F58,F54,F50,F46,F41,F37,F33,F29)</f>
        <v>508.2</v>
      </c>
      <c r="G25" s="78">
        <f>SUM(G58,G50,G46,G37,G33)</f>
        <v>548.1</v>
      </c>
      <c r="H25" s="78">
        <f>SUM(H50,H46,H37,H33)</f>
        <v>11150.18</v>
      </c>
      <c r="I25" s="78">
        <v>7371.8899999999994</v>
      </c>
      <c r="J25" s="78">
        <v>7371.8899999999994</v>
      </c>
      <c r="K25" s="78">
        <v>7371.8899999999994</v>
      </c>
    </row>
    <row r="26" spans="1:11" ht="9.9499999999999993" customHeight="1" x14ac:dyDescent="0.25">
      <c r="A26" s="13"/>
      <c r="B26" s="100"/>
      <c r="C26" s="94"/>
      <c r="D26" s="94"/>
      <c r="E26" s="71" t="s">
        <v>2</v>
      </c>
      <c r="F26" s="78">
        <f>SUM(F59,F55,F51,F47,F42,F38,F34,F30)</f>
        <v>38.299999999999997</v>
      </c>
      <c r="G26" s="78">
        <f>SUM(G59,G51,G47,G38,G34)</f>
        <v>583.1</v>
      </c>
      <c r="H26" s="78">
        <f>SUM(H51,H47,H38,H34)</f>
        <v>839.20999999999992</v>
      </c>
      <c r="I26" s="78">
        <v>2231.12</v>
      </c>
      <c r="J26" s="78">
        <v>2231.12</v>
      </c>
      <c r="K26" s="78">
        <v>2231.12</v>
      </c>
    </row>
    <row r="27" spans="1:11" ht="9.9499999999999993" customHeight="1" x14ac:dyDescent="0.25">
      <c r="A27" s="13"/>
      <c r="B27" s="88" t="s">
        <v>128</v>
      </c>
      <c r="C27" s="91" t="s">
        <v>102</v>
      </c>
      <c r="D27" s="91" t="s">
        <v>12</v>
      </c>
      <c r="E27" s="71" t="s">
        <v>6</v>
      </c>
      <c r="F27" s="29">
        <f>SUM(F28:F30)</f>
        <v>3181.5</v>
      </c>
      <c r="G27" s="16"/>
      <c r="H27" s="16"/>
      <c r="I27" s="16"/>
      <c r="J27" s="16"/>
      <c r="K27" s="16"/>
    </row>
    <row r="28" spans="1:11" ht="9.9499999999999993" customHeight="1" x14ac:dyDescent="0.25">
      <c r="A28" s="13"/>
      <c r="B28" s="89"/>
      <c r="C28" s="92"/>
      <c r="D28" s="92"/>
      <c r="E28" s="71" t="s">
        <v>10</v>
      </c>
      <c r="F28" s="29">
        <v>3011</v>
      </c>
      <c r="G28" s="16"/>
      <c r="H28" s="16"/>
      <c r="I28" s="16"/>
      <c r="J28" s="16"/>
      <c r="K28" s="16"/>
    </row>
    <row r="29" spans="1:11" ht="9.9499999999999993" customHeight="1" x14ac:dyDescent="0.25">
      <c r="A29" s="13"/>
      <c r="B29" s="89"/>
      <c r="C29" s="92"/>
      <c r="D29" s="92"/>
      <c r="E29" s="71" t="s">
        <v>3</v>
      </c>
      <c r="F29" s="29">
        <v>158.5</v>
      </c>
      <c r="G29" s="16"/>
      <c r="H29" s="16"/>
      <c r="I29" s="16"/>
      <c r="J29" s="16"/>
      <c r="K29" s="16"/>
    </row>
    <row r="30" spans="1:11" ht="9.9499999999999993" customHeight="1" x14ac:dyDescent="0.25">
      <c r="A30" s="13"/>
      <c r="B30" s="90"/>
      <c r="C30" s="93"/>
      <c r="D30" s="93"/>
      <c r="E30" s="71" t="s">
        <v>2</v>
      </c>
      <c r="F30" s="29">
        <v>12</v>
      </c>
      <c r="G30" s="16"/>
      <c r="H30" s="16"/>
      <c r="I30" s="16"/>
      <c r="J30" s="16"/>
      <c r="K30" s="16"/>
    </row>
    <row r="31" spans="1:11" ht="9.9499999999999993" customHeight="1" x14ac:dyDescent="0.25">
      <c r="A31" s="13"/>
      <c r="B31" s="88" t="s">
        <v>129</v>
      </c>
      <c r="C31" s="91" t="s">
        <v>103</v>
      </c>
      <c r="D31" s="94" t="s">
        <v>12</v>
      </c>
      <c r="E31" s="71" t="s">
        <v>6</v>
      </c>
      <c r="F31" s="29"/>
      <c r="G31" s="30"/>
      <c r="H31" s="30">
        <f>SUM(H32:H34)</f>
        <v>11056.5</v>
      </c>
      <c r="I31" s="16"/>
      <c r="J31" s="16"/>
      <c r="K31" s="16"/>
    </row>
    <row r="32" spans="1:11" ht="9.9499999999999993" customHeight="1" x14ac:dyDescent="0.25">
      <c r="A32" s="13"/>
      <c r="B32" s="89"/>
      <c r="C32" s="92"/>
      <c r="D32" s="94"/>
      <c r="E32" s="71" t="s">
        <v>10</v>
      </c>
      <c r="F32" s="29"/>
      <c r="G32" s="30"/>
      <c r="H32" s="30">
        <v>8500.6</v>
      </c>
      <c r="I32" s="16"/>
      <c r="J32" s="16"/>
      <c r="K32" s="16"/>
    </row>
    <row r="33" spans="1:11" ht="9.9499999999999993" customHeight="1" x14ac:dyDescent="0.25">
      <c r="A33" s="13"/>
      <c r="B33" s="89"/>
      <c r="C33" s="92"/>
      <c r="D33" s="94"/>
      <c r="E33" s="71" t="s">
        <v>3</v>
      </c>
      <c r="F33" s="29"/>
      <c r="G33" s="30"/>
      <c r="H33" s="30">
        <v>2377</v>
      </c>
      <c r="I33" s="16"/>
      <c r="J33" s="16"/>
      <c r="K33" s="16"/>
    </row>
    <row r="34" spans="1:11" ht="9.9499999999999993" customHeight="1" x14ac:dyDescent="0.25">
      <c r="A34" s="13"/>
      <c r="B34" s="90"/>
      <c r="C34" s="93"/>
      <c r="D34" s="94"/>
      <c r="E34" s="71" t="s">
        <v>2</v>
      </c>
      <c r="F34" s="29"/>
      <c r="G34" s="30"/>
      <c r="H34" s="30">
        <v>178.9</v>
      </c>
      <c r="I34" s="16"/>
      <c r="J34" s="16"/>
      <c r="K34" s="16"/>
    </row>
    <row r="35" spans="1:11" ht="9.9499999999999993" customHeight="1" x14ac:dyDescent="0.25">
      <c r="A35" s="13"/>
      <c r="B35" s="88" t="s">
        <v>130</v>
      </c>
      <c r="C35" s="91" t="s">
        <v>104</v>
      </c>
      <c r="D35" s="94" t="s">
        <v>12</v>
      </c>
      <c r="E35" s="71" t="s">
        <v>6</v>
      </c>
      <c r="F35" s="29"/>
      <c r="G35" s="30"/>
      <c r="H35" s="30">
        <v>23720.03</v>
      </c>
      <c r="I35" s="16"/>
      <c r="J35" s="16"/>
      <c r="K35" s="16"/>
    </row>
    <row r="36" spans="1:11" ht="9.9499999999999993" customHeight="1" x14ac:dyDescent="0.25">
      <c r="A36" s="13"/>
      <c r="B36" s="89"/>
      <c r="C36" s="92"/>
      <c r="D36" s="94"/>
      <c r="E36" s="71" t="s">
        <v>10</v>
      </c>
      <c r="F36" s="29"/>
      <c r="G36" s="30"/>
      <c r="H36" s="30">
        <v>18236.599999999999</v>
      </c>
      <c r="I36" s="16"/>
      <c r="J36" s="16"/>
      <c r="K36" s="16"/>
    </row>
    <row r="37" spans="1:11" ht="9.9499999999999993" customHeight="1" x14ac:dyDescent="0.25">
      <c r="A37" s="13"/>
      <c r="B37" s="89"/>
      <c r="C37" s="92"/>
      <c r="D37" s="94"/>
      <c r="E37" s="71" t="s">
        <v>3</v>
      </c>
      <c r="F37" s="29"/>
      <c r="G37" s="30"/>
      <c r="H37" s="30">
        <v>5099.5</v>
      </c>
      <c r="I37" s="16"/>
      <c r="J37" s="16"/>
      <c r="K37" s="16"/>
    </row>
    <row r="38" spans="1:11" ht="9.9499999999999993" customHeight="1" x14ac:dyDescent="0.25">
      <c r="A38" s="13"/>
      <c r="B38" s="90"/>
      <c r="C38" s="93"/>
      <c r="D38" s="94"/>
      <c r="E38" s="71" t="s">
        <v>2</v>
      </c>
      <c r="F38" s="29"/>
      <c r="G38" s="30"/>
      <c r="H38" s="30">
        <v>383.9</v>
      </c>
      <c r="I38" s="16"/>
      <c r="J38" s="16"/>
      <c r="K38" s="16"/>
    </row>
    <row r="39" spans="1:11" ht="9.9499999999999993" customHeight="1" x14ac:dyDescent="0.25">
      <c r="A39" s="13"/>
      <c r="B39" s="88" t="s">
        <v>131</v>
      </c>
      <c r="C39" s="91" t="s">
        <v>105</v>
      </c>
      <c r="D39" s="94" t="s">
        <v>12</v>
      </c>
      <c r="E39" s="71" t="s">
        <v>6</v>
      </c>
      <c r="F39" s="29">
        <f>SUM(F40:F42)</f>
        <v>3766.3999999999996</v>
      </c>
      <c r="G39" s="30"/>
      <c r="H39" s="16"/>
      <c r="I39" s="16"/>
      <c r="J39" s="16"/>
      <c r="K39" s="16"/>
    </row>
    <row r="40" spans="1:11" ht="9.9499999999999993" customHeight="1" x14ac:dyDescent="0.25">
      <c r="A40" s="13"/>
      <c r="B40" s="89"/>
      <c r="C40" s="92"/>
      <c r="D40" s="94"/>
      <c r="E40" s="71" t="s">
        <v>10</v>
      </c>
      <c r="F40" s="29">
        <v>3564.7</v>
      </c>
      <c r="G40" s="30"/>
      <c r="H40" s="16"/>
      <c r="I40" s="16"/>
      <c r="J40" s="16"/>
      <c r="K40" s="16"/>
    </row>
    <row r="41" spans="1:11" ht="9.9499999999999993" customHeight="1" x14ac:dyDescent="0.25">
      <c r="A41" s="13"/>
      <c r="B41" s="89"/>
      <c r="C41" s="92"/>
      <c r="D41" s="94"/>
      <c r="E41" s="71" t="s">
        <v>3</v>
      </c>
      <c r="F41" s="29">
        <v>187.6</v>
      </c>
      <c r="G41" s="30"/>
      <c r="H41" s="16"/>
      <c r="I41" s="16"/>
      <c r="J41" s="16"/>
      <c r="K41" s="16"/>
    </row>
    <row r="42" spans="1:11" ht="9.9499999999999993" customHeight="1" x14ac:dyDescent="0.25">
      <c r="A42" s="13"/>
      <c r="B42" s="90"/>
      <c r="C42" s="93"/>
      <c r="D42" s="94"/>
      <c r="E42" s="71" t="s">
        <v>2</v>
      </c>
      <c r="F42" s="29">
        <v>14.1</v>
      </c>
      <c r="G42" s="30"/>
      <c r="H42" s="16"/>
      <c r="I42" s="16"/>
      <c r="J42" s="16"/>
      <c r="K42" s="16"/>
    </row>
    <row r="43" spans="1:11" ht="9.9499999999999993" customHeight="1" x14ac:dyDescent="0.25">
      <c r="A43" s="13"/>
      <c r="B43" s="47">
        <v>1</v>
      </c>
      <c r="C43" s="47">
        <v>2</v>
      </c>
      <c r="D43" s="47">
        <v>3</v>
      </c>
      <c r="E43" s="47">
        <v>4</v>
      </c>
      <c r="F43" s="55">
        <v>5</v>
      </c>
      <c r="G43" s="26">
        <v>6</v>
      </c>
      <c r="H43" s="26">
        <v>7</v>
      </c>
      <c r="I43" s="26">
        <v>8</v>
      </c>
      <c r="J43" s="26">
        <v>9</v>
      </c>
      <c r="K43" s="26">
        <v>10</v>
      </c>
    </row>
    <row r="44" spans="1:11" ht="9.9499999999999993" customHeight="1" x14ac:dyDescent="0.25">
      <c r="A44" s="13"/>
      <c r="B44" s="88" t="s">
        <v>132</v>
      </c>
      <c r="C44" s="94" t="s">
        <v>106</v>
      </c>
      <c r="D44" s="94" t="s">
        <v>12</v>
      </c>
      <c r="E44" s="71" t="s">
        <v>6</v>
      </c>
      <c r="F44" s="29"/>
      <c r="G44" s="30"/>
      <c r="H44" s="30">
        <f>SUM(H45:H47)</f>
        <v>10636.55</v>
      </c>
      <c r="I44" s="16"/>
      <c r="J44" s="16"/>
      <c r="K44" s="16"/>
    </row>
    <row r="45" spans="1:11" ht="9.9499999999999993" customHeight="1" x14ac:dyDescent="0.25">
      <c r="A45" s="13"/>
      <c r="B45" s="89"/>
      <c r="C45" s="94"/>
      <c r="D45" s="94"/>
      <c r="E45" s="71" t="s">
        <v>10</v>
      </c>
      <c r="F45" s="29"/>
      <c r="G45" s="30"/>
      <c r="H45" s="30">
        <v>8177.75</v>
      </c>
      <c r="I45" s="16"/>
      <c r="J45" s="16"/>
      <c r="K45" s="16"/>
    </row>
    <row r="46" spans="1:11" ht="9.9499999999999993" customHeight="1" x14ac:dyDescent="0.25">
      <c r="A46" s="13"/>
      <c r="B46" s="89"/>
      <c r="C46" s="94"/>
      <c r="D46" s="94"/>
      <c r="E46" s="71" t="s">
        <v>3</v>
      </c>
      <c r="F46" s="29"/>
      <c r="G46" s="30"/>
      <c r="H46" s="30">
        <v>2286.8000000000002</v>
      </c>
      <c r="I46" s="16"/>
      <c r="J46" s="16"/>
      <c r="K46" s="16"/>
    </row>
    <row r="47" spans="1:11" ht="9.9499999999999993" customHeight="1" x14ac:dyDescent="0.25">
      <c r="A47" s="13"/>
      <c r="B47" s="89"/>
      <c r="C47" s="91"/>
      <c r="D47" s="91"/>
      <c r="E47" s="68" t="s">
        <v>2</v>
      </c>
      <c r="F47" s="62"/>
      <c r="G47" s="63"/>
      <c r="H47" s="63">
        <v>172</v>
      </c>
      <c r="I47" s="17"/>
      <c r="J47" s="17"/>
      <c r="K47" s="17"/>
    </row>
    <row r="48" spans="1:11" ht="9.9499999999999993" customHeight="1" x14ac:dyDescent="0.25">
      <c r="A48" s="15"/>
      <c r="B48" s="100" t="s">
        <v>133</v>
      </c>
      <c r="C48" s="94" t="s">
        <v>107</v>
      </c>
      <c r="D48" s="94" t="s">
        <v>12</v>
      </c>
      <c r="E48" s="71" t="s">
        <v>6</v>
      </c>
      <c r="F48" s="29"/>
      <c r="G48" s="30"/>
      <c r="H48" s="30">
        <v>6450.96</v>
      </c>
      <c r="I48" s="16"/>
      <c r="J48" s="16"/>
      <c r="K48" s="16"/>
    </row>
    <row r="49" spans="1:11" ht="9.9499999999999993" customHeight="1" x14ac:dyDescent="0.25">
      <c r="A49" s="15"/>
      <c r="B49" s="100"/>
      <c r="C49" s="94"/>
      <c r="D49" s="94"/>
      <c r="E49" s="71" t="s">
        <v>10</v>
      </c>
      <c r="F49" s="29"/>
      <c r="G49" s="30"/>
      <c r="H49" s="30">
        <v>4959.67</v>
      </c>
      <c r="I49" s="16"/>
      <c r="J49" s="16"/>
      <c r="K49" s="16"/>
    </row>
    <row r="50" spans="1:11" ht="9.9499999999999993" customHeight="1" x14ac:dyDescent="0.25">
      <c r="A50" s="15"/>
      <c r="B50" s="100"/>
      <c r="C50" s="94"/>
      <c r="D50" s="94"/>
      <c r="E50" s="71" t="s">
        <v>3</v>
      </c>
      <c r="F50" s="29"/>
      <c r="G50" s="30"/>
      <c r="H50" s="30">
        <v>1386.88</v>
      </c>
      <c r="I50" s="16"/>
      <c r="J50" s="16"/>
      <c r="K50" s="16"/>
    </row>
    <row r="51" spans="1:11" ht="9.9499999999999993" customHeight="1" x14ac:dyDescent="0.25">
      <c r="A51" s="15"/>
      <c r="B51" s="100"/>
      <c r="C51" s="94"/>
      <c r="D51" s="94"/>
      <c r="E51" s="71" t="s">
        <v>2</v>
      </c>
      <c r="F51" s="29"/>
      <c r="G51" s="30"/>
      <c r="H51" s="30">
        <v>104.41</v>
      </c>
      <c r="I51" s="16"/>
      <c r="J51" s="16"/>
      <c r="K51" s="16"/>
    </row>
    <row r="52" spans="1:11" ht="9.9499999999999993" customHeight="1" x14ac:dyDescent="0.25">
      <c r="A52" s="15"/>
      <c r="B52" s="100" t="s">
        <v>134</v>
      </c>
      <c r="C52" s="94" t="s">
        <v>108</v>
      </c>
      <c r="D52" s="94" t="s">
        <v>12</v>
      </c>
      <c r="E52" s="71" t="s">
        <v>6</v>
      </c>
      <c r="F52" s="29">
        <f>SUM(F55,F54,F53)</f>
        <v>3254</v>
      </c>
      <c r="G52" s="16"/>
      <c r="H52" s="16"/>
      <c r="I52" s="16"/>
      <c r="J52" s="16"/>
      <c r="K52" s="16"/>
    </row>
    <row r="53" spans="1:11" ht="9.9499999999999993" customHeight="1" x14ac:dyDescent="0.25">
      <c r="A53" s="15"/>
      <c r="B53" s="100"/>
      <c r="C53" s="94"/>
      <c r="D53" s="94"/>
      <c r="E53" s="71" t="s">
        <v>10</v>
      </c>
      <c r="F53" s="29">
        <v>3079.7</v>
      </c>
      <c r="G53" s="16"/>
      <c r="H53" s="16"/>
      <c r="I53" s="16"/>
      <c r="J53" s="16"/>
      <c r="K53" s="16"/>
    </row>
    <row r="54" spans="1:11" ht="9.9499999999999993" customHeight="1" x14ac:dyDescent="0.25">
      <c r="A54" s="15"/>
      <c r="B54" s="100"/>
      <c r="C54" s="94"/>
      <c r="D54" s="94"/>
      <c r="E54" s="71" t="s">
        <v>3</v>
      </c>
      <c r="F54" s="29">
        <v>162.1</v>
      </c>
      <c r="G54" s="16"/>
      <c r="H54" s="16"/>
      <c r="I54" s="16"/>
      <c r="J54" s="16"/>
      <c r="K54" s="16"/>
    </row>
    <row r="55" spans="1:11" ht="9.9499999999999993" customHeight="1" x14ac:dyDescent="0.25">
      <c r="A55" s="15"/>
      <c r="B55" s="100"/>
      <c r="C55" s="94"/>
      <c r="D55" s="94"/>
      <c r="E55" s="71" t="s">
        <v>2</v>
      </c>
      <c r="F55" s="29">
        <v>12.2</v>
      </c>
      <c r="G55" s="16"/>
      <c r="H55" s="16"/>
      <c r="I55" s="16"/>
      <c r="J55" s="16"/>
      <c r="K55" s="16"/>
    </row>
    <row r="56" spans="1:11" ht="9.9499999999999993" customHeight="1" x14ac:dyDescent="0.25">
      <c r="A56" s="13"/>
      <c r="B56" s="89" t="s">
        <v>135</v>
      </c>
      <c r="C56" s="93" t="s">
        <v>109</v>
      </c>
      <c r="D56" s="93" t="s">
        <v>12</v>
      </c>
      <c r="E56" s="69" t="s">
        <v>6</v>
      </c>
      <c r="F56" s="80"/>
      <c r="G56" s="81">
        <f>SUM(G57:G59)</f>
        <v>9717.5</v>
      </c>
      <c r="H56" s="18"/>
      <c r="I56" s="18"/>
      <c r="J56" s="18"/>
      <c r="K56" s="18"/>
    </row>
    <row r="57" spans="1:11" ht="9.9499999999999993" customHeight="1" x14ac:dyDescent="0.25">
      <c r="A57" s="13"/>
      <c r="B57" s="89"/>
      <c r="C57" s="94"/>
      <c r="D57" s="94"/>
      <c r="E57" s="71" t="s">
        <v>10</v>
      </c>
      <c r="F57" s="29"/>
      <c r="G57" s="30">
        <v>8586.2999999999993</v>
      </c>
      <c r="H57" s="16"/>
      <c r="I57" s="16"/>
      <c r="J57" s="16"/>
      <c r="K57" s="16"/>
    </row>
    <row r="58" spans="1:11" ht="9.9499999999999993" customHeight="1" x14ac:dyDescent="0.25">
      <c r="A58" s="13"/>
      <c r="B58" s="89"/>
      <c r="C58" s="94"/>
      <c r="D58" s="94"/>
      <c r="E58" s="71" t="s">
        <v>3</v>
      </c>
      <c r="F58" s="29"/>
      <c r="G58" s="30">
        <v>548.1</v>
      </c>
      <c r="H58" s="16"/>
      <c r="I58" s="16"/>
      <c r="J58" s="16"/>
      <c r="K58" s="16"/>
    </row>
    <row r="59" spans="1:11" ht="9.9499999999999993" customHeight="1" x14ac:dyDescent="0.25">
      <c r="A59" s="13"/>
      <c r="B59" s="90"/>
      <c r="C59" s="94"/>
      <c r="D59" s="94"/>
      <c r="E59" s="71" t="s">
        <v>2</v>
      </c>
      <c r="F59" s="29"/>
      <c r="G59" s="30">
        <v>583.1</v>
      </c>
      <c r="H59" s="16"/>
      <c r="I59" s="16"/>
      <c r="J59" s="16"/>
      <c r="K59" s="16"/>
    </row>
    <row r="60" spans="1:11" ht="9.9499999999999993" customHeight="1" x14ac:dyDescent="0.25">
      <c r="A60" s="13"/>
      <c r="B60" s="88" t="s">
        <v>117</v>
      </c>
      <c r="C60" s="91" t="s">
        <v>118</v>
      </c>
      <c r="D60" s="93" t="s">
        <v>12</v>
      </c>
      <c r="E60" s="69" t="s">
        <v>6</v>
      </c>
      <c r="F60" s="29">
        <f>SUM(F72,F68,F64)</f>
        <v>3804</v>
      </c>
      <c r="G60" s="56"/>
      <c r="H60" s="56"/>
      <c r="I60" s="16"/>
      <c r="J60" s="16"/>
      <c r="K60" s="16"/>
    </row>
    <row r="61" spans="1:11" ht="9.9499999999999993" customHeight="1" x14ac:dyDescent="0.25">
      <c r="A61" s="13"/>
      <c r="B61" s="89"/>
      <c r="C61" s="92"/>
      <c r="D61" s="94"/>
      <c r="E61" s="71" t="s">
        <v>10</v>
      </c>
      <c r="F61" s="29"/>
      <c r="G61" s="56"/>
      <c r="H61" s="56"/>
      <c r="I61" s="16"/>
      <c r="J61" s="16"/>
      <c r="K61" s="16"/>
    </row>
    <row r="62" spans="1:11" ht="9.9499999999999993" customHeight="1" x14ac:dyDescent="0.25">
      <c r="A62" s="13"/>
      <c r="B62" s="89"/>
      <c r="C62" s="92"/>
      <c r="D62" s="94"/>
      <c r="E62" s="71" t="s">
        <v>3</v>
      </c>
      <c r="F62" s="29">
        <f>SUM(F74,F70,F66)</f>
        <v>3188</v>
      </c>
      <c r="G62" s="56"/>
      <c r="H62" s="56"/>
      <c r="I62" s="16"/>
      <c r="J62" s="16"/>
      <c r="K62" s="16"/>
    </row>
    <row r="63" spans="1:11" ht="9.9499999999999993" customHeight="1" x14ac:dyDescent="0.25">
      <c r="A63" s="13"/>
      <c r="B63" s="90"/>
      <c r="C63" s="93"/>
      <c r="D63" s="94"/>
      <c r="E63" s="71" t="s">
        <v>2</v>
      </c>
      <c r="F63" s="29">
        <f>SUM(F75,F71,F67)</f>
        <v>616</v>
      </c>
      <c r="G63" s="56"/>
      <c r="H63" s="56"/>
      <c r="I63" s="16"/>
      <c r="J63" s="16"/>
      <c r="K63" s="16"/>
    </row>
    <row r="64" spans="1:11" ht="9.9499999999999993" customHeight="1" x14ac:dyDescent="0.25">
      <c r="A64" s="13"/>
      <c r="B64" s="88" t="s">
        <v>128</v>
      </c>
      <c r="C64" s="91" t="s">
        <v>112</v>
      </c>
      <c r="D64" s="94" t="s">
        <v>12</v>
      </c>
      <c r="E64" s="71" t="s">
        <v>6</v>
      </c>
      <c r="F64" s="29">
        <v>2484</v>
      </c>
      <c r="G64" s="56"/>
      <c r="H64" s="56"/>
      <c r="I64" s="16"/>
      <c r="J64" s="16"/>
      <c r="K64" s="16"/>
    </row>
    <row r="65" spans="1:11" ht="9.9499999999999993" customHeight="1" x14ac:dyDescent="0.25">
      <c r="A65" s="13"/>
      <c r="B65" s="89"/>
      <c r="C65" s="92"/>
      <c r="D65" s="94"/>
      <c r="E65" s="71" t="s">
        <v>10</v>
      </c>
      <c r="F65" s="29"/>
      <c r="G65" s="56"/>
      <c r="H65" s="56"/>
      <c r="I65" s="16"/>
      <c r="J65" s="16"/>
      <c r="K65" s="16"/>
    </row>
    <row r="66" spans="1:11" ht="9.9499999999999993" customHeight="1" x14ac:dyDescent="0.25">
      <c r="A66" s="13"/>
      <c r="B66" s="89"/>
      <c r="C66" s="92"/>
      <c r="D66" s="94"/>
      <c r="E66" s="71" t="s">
        <v>3</v>
      </c>
      <c r="F66" s="29">
        <v>2000</v>
      </c>
      <c r="G66" s="56"/>
      <c r="H66" s="56"/>
      <c r="I66" s="16"/>
      <c r="J66" s="16"/>
      <c r="K66" s="16"/>
    </row>
    <row r="67" spans="1:11" ht="9.9499999999999993" customHeight="1" x14ac:dyDescent="0.25">
      <c r="A67" s="13"/>
      <c r="B67" s="90"/>
      <c r="C67" s="93"/>
      <c r="D67" s="94"/>
      <c r="E67" s="71" t="s">
        <v>2</v>
      </c>
      <c r="F67" s="29">
        <v>484</v>
      </c>
      <c r="G67" s="56"/>
      <c r="H67" s="56"/>
      <c r="I67" s="16"/>
      <c r="J67" s="16"/>
      <c r="K67" s="16"/>
    </row>
    <row r="68" spans="1:11" ht="12" customHeight="1" x14ac:dyDescent="0.25">
      <c r="A68" s="13"/>
      <c r="B68" s="88" t="s">
        <v>129</v>
      </c>
      <c r="C68" s="91" t="s">
        <v>114</v>
      </c>
      <c r="D68" s="94" t="s">
        <v>12</v>
      </c>
      <c r="E68" s="71" t="s">
        <v>6</v>
      </c>
      <c r="F68" s="29">
        <v>930</v>
      </c>
      <c r="G68" s="56"/>
      <c r="H68" s="56"/>
      <c r="I68" s="16"/>
      <c r="J68" s="16"/>
      <c r="K68" s="16"/>
    </row>
    <row r="69" spans="1:11" ht="12" customHeight="1" x14ac:dyDescent="0.25">
      <c r="A69" s="13"/>
      <c r="B69" s="89"/>
      <c r="C69" s="92"/>
      <c r="D69" s="94"/>
      <c r="E69" s="71" t="s">
        <v>10</v>
      </c>
      <c r="F69" s="29"/>
      <c r="G69" s="56"/>
      <c r="H69" s="56"/>
      <c r="I69" s="16"/>
      <c r="J69" s="16"/>
      <c r="K69" s="16"/>
    </row>
    <row r="70" spans="1:11" ht="12" customHeight="1" x14ac:dyDescent="0.25">
      <c r="A70" s="13"/>
      <c r="B70" s="89"/>
      <c r="C70" s="92"/>
      <c r="D70" s="94"/>
      <c r="E70" s="71" t="s">
        <v>3</v>
      </c>
      <c r="F70" s="29">
        <v>837</v>
      </c>
      <c r="G70" s="56"/>
      <c r="H70" s="56"/>
      <c r="I70" s="16"/>
      <c r="J70" s="16"/>
      <c r="K70" s="16"/>
    </row>
    <row r="71" spans="1:11" ht="12" customHeight="1" x14ac:dyDescent="0.25">
      <c r="A71" s="13"/>
      <c r="B71" s="90"/>
      <c r="C71" s="93"/>
      <c r="D71" s="94"/>
      <c r="E71" s="71" t="s">
        <v>2</v>
      </c>
      <c r="F71" s="29">
        <v>93</v>
      </c>
      <c r="G71" s="56"/>
      <c r="H71" s="56"/>
      <c r="I71" s="16"/>
      <c r="J71" s="16"/>
      <c r="K71" s="16"/>
    </row>
    <row r="72" spans="1:11" ht="12" customHeight="1" x14ac:dyDescent="0.25">
      <c r="A72" s="13"/>
      <c r="B72" s="88" t="s">
        <v>130</v>
      </c>
      <c r="C72" s="91" t="s">
        <v>113</v>
      </c>
      <c r="D72" s="94" t="s">
        <v>12</v>
      </c>
      <c r="E72" s="71" t="s">
        <v>6</v>
      </c>
      <c r="F72" s="29">
        <v>390</v>
      </c>
      <c r="G72" s="56"/>
      <c r="H72" s="56"/>
      <c r="I72" s="16"/>
      <c r="J72" s="16"/>
      <c r="K72" s="16"/>
    </row>
    <row r="73" spans="1:11" ht="12" customHeight="1" x14ac:dyDescent="0.25">
      <c r="A73" s="13"/>
      <c r="B73" s="89"/>
      <c r="C73" s="92"/>
      <c r="D73" s="94"/>
      <c r="E73" s="71" t="s">
        <v>10</v>
      </c>
      <c r="F73" s="29"/>
      <c r="G73" s="56"/>
      <c r="H73" s="56"/>
      <c r="I73" s="16"/>
      <c r="J73" s="16"/>
      <c r="K73" s="16"/>
    </row>
    <row r="74" spans="1:11" ht="12" customHeight="1" x14ac:dyDescent="0.25">
      <c r="A74" s="13"/>
      <c r="B74" s="89"/>
      <c r="C74" s="92"/>
      <c r="D74" s="94"/>
      <c r="E74" s="71" t="s">
        <v>3</v>
      </c>
      <c r="F74" s="29">
        <v>351</v>
      </c>
      <c r="G74" s="56"/>
      <c r="H74" s="56"/>
      <c r="I74" s="16"/>
      <c r="J74" s="16"/>
      <c r="K74" s="16"/>
    </row>
    <row r="75" spans="1:11" ht="12" customHeight="1" x14ac:dyDescent="0.25">
      <c r="A75" s="13"/>
      <c r="B75" s="90"/>
      <c r="C75" s="93"/>
      <c r="D75" s="94"/>
      <c r="E75" s="71" t="s">
        <v>2</v>
      </c>
      <c r="F75" s="29">
        <v>39</v>
      </c>
      <c r="G75" s="56"/>
      <c r="H75" s="56"/>
      <c r="I75" s="16"/>
      <c r="J75" s="16"/>
      <c r="K75" s="16"/>
    </row>
    <row r="76" spans="1:11" ht="9.9499999999999993" customHeight="1" x14ac:dyDescent="0.25">
      <c r="B76" s="88" t="s">
        <v>11</v>
      </c>
      <c r="C76" s="91" t="s">
        <v>92</v>
      </c>
      <c r="D76" s="91"/>
      <c r="E76" s="71" t="s">
        <v>6</v>
      </c>
      <c r="F76" s="29">
        <f>SUM(F116,F90,F85)</f>
        <v>19674.100000000006</v>
      </c>
      <c r="G76" s="57">
        <f>SUM(G106,G94,G85)</f>
        <v>192114.80799999999</v>
      </c>
      <c r="H76" s="64">
        <v>35000</v>
      </c>
      <c r="I76" s="65">
        <v>35000</v>
      </c>
      <c r="J76" s="65">
        <v>35000</v>
      </c>
      <c r="K76" s="65">
        <v>35000</v>
      </c>
    </row>
    <row r="77" spans="1:11" ht="9.9499999999999993" customHeight="1" x14ac:dyDescent="0.25">
      <c r="B77" s="89"/>
      <c r="C77" s="92"/>
      <c r="D77" s="92"/>
      <c r="E77" s="71" t="s">
        <v>10</v>
      </c>
      <c r="F77" s="29">
        <f>SUM(F117,F91,F86)</f>
        <v>17943.5</v>
      </c>
      <c r="G77" s="57">
        <f>SUM(G107,G95,G86)</f>
        <v>105815.7</v>
      </c>
      <c r="H77" s="64">
        <f t="shared" ref="H77:K77" si="5">AVERAGE(H76/100*75.68)</f>
        <v>26488.000000000004</v>
      </c>
      <c r="I77" s="65">
        <f t="shared" si="5"/>
        <v>26488.000000000004</v>
      </c>
      <c r="J77" s="65">
        <f t="shared" si="5"/>
        <v>26488.000000000004</v>
      </c>
      <c r="K77" s="65">
        <f t="shared" si="5"/>
        <v>26488.000000000004</v>
      </c>
    </row>
    <row r="78" spans="1:11" ht="9.9499999999999993" customHeight="1" x14ac:dyDescent="0.25">
      <c r="B78" s="89"/>
      <c r="C78" s="92"/>
      <c r="D78" s="92"/>
      <c r="E78" s="71" t="s">
        <v>3</v>
      </c>
      <c r="F78" s="29">
        <f>SUM(F118,F92,F87)</f>
        <v>944.40000000000009</v>
      </c>
      <c r="G78" s="57">
        <f>SUM(G113,G96,G87)</f>
        <v>51903.299999999996</v>
      </c>
      <c r="H78" s="64">
        <f t="shared" ref="H78:K78" si="6">AVERAGE(H76/100*22.68)</f>
        <v>7938</v>
      </c>
      <c r="I78" s="65">
        <f t="shared" si="6"/>
        <v>7938</v>
      </c>
      <c r="J78" s="65">
        <f t="shared" si="6"/>
        <v>7938</v>
      </c>
      <c r="K78" s="65">
        <f t="shared" si="6"/>
        <v>7938</v>
      </c>
    </row>
    <row r="79" spans="1:11" ht="9.9499999999999993" customHeight="1" x14ac:dyDescent="0.25">
      <c r="B79" s="89"/>
      <c r="C79" s="92"/>
      <c r="D79" s="92"/>
      <c r="E79" s="71" t="s">
        <v>2</v>
      </c>
      <c r="F79" s="29">
        <f>SUM(F119,F93,F88)</f>
        <v>786.2</v>
      </c>
      <c r="G79" s="57">
        <f>SUM(G109,G97,G88)</f>
        <v>13798.708000000001</v>
      </c>
      <c r="H79" s="64">
        <f t="shared" ref="H79:K79" si="7">AVERAGE(H76/100*1.64)</f>
        <v>574</v>
      </c>
      <c r="I79" s="65">
        <f t="shared" si="7"/>
        <v>574</v>
      </c>
      <c r="J79" s="65">
        <f t="shared" si="7"/>
        <v>574</v>
      </c>
      <c r="K79" s="65">
        <f t="shared" si="7"/>
        <v>574</v>
      </c>
    </row>
    <row r="80" spans="1:11" ht="9.9499999999999993" customHeight="1" x14ac:dyDescent="0.25">
      <c r="B80" s="90"/>
      <c r="C80" s="93"/>
      <c r="D80" s="93"/>
      <c r="E80" s="71" t="s">
        <v>65</v>
      </c>
      <c r="F80" s="82"/>
      <c r="G80" s="83">
        <f>SUM(G110)</f>
        <v>20597.099999999999</v>
      </c>
      <c r="H80" s="84"/>
      <c r="I80" s="85"/>
      <c r="J80" s="85"/>
      <c r="K80" s="85"/>
    </row>
    <row r="81" spans="1:11" ht="9.9499999999999993" customHeight="1" x14ac:dyDescent="0.25">
      <c r="B81" s="88" t="s">
        <v>136</v>
      </c>
      <c r="C81" s="91" t="s">
        <v>119</v>
      </c>
      <c r="D81" s="91"/>
      <c r="E81" s="71" t="s">
        <v>6</v>
      </c>
      <c r="F81" s="66"/>
      <c r="G81" s="67"/>
      <c r="H81" s="64">
        <v>35000</v>
      </c>
      <c r="I81" s="65">
        <v>35000</v>
      </c>
      <c r="J81" s="65">
        <v>35000</v>
      </c>
      <c r="K81" s="65">
        <v>35000</v>
      </c>
    </row>
    <row r="82" spans="1:11" ht="9.9499999999999993" customHeight="1" x14ac:dyDescent="0.25">
      <c r="B82" s="89"/>
      <c r="C82" s="92"/>
      <c r="D82" s="92"/>
      <c r="E82" s="71" t="s">
        <v>10</v>
      </c>
      <c r="F82" s="66"/>
      <c r="G82" s="67"/>
      <c r="H82" s="64">
        <v>26488.000000000004</v>
      </c>
      <c r="I82" s="65">
        <v>26488.000000000004</v>
      </c>
      <c r="J82" s="65">
        <v>26488.000000000004</v>
      </c>
      <c r="K82" s="65">
        <v>26488.000000000004</v>
      </c>
    </row>
    <row r="83" spans="1:11" ht="9.9499999999999993" customHeight="1" x14ac:dyDescent="0.25">
      <c r="B83" s="89"/>
      <c r="C83" s="92"/>
      <c r="D83" s="92"/>
      <c r="E83" s="71" t="s">
        <v>3</v>
      </c>
      <c r="F83" s="27"/>
      <c r="G83" s="24"/>
      <c r="H83" s="49">
        <v>7938</v>
      </c>
      <c r="I83" s="49">
        <v>7938</v>
      </c>
      <c r="J83" s="49">
        <v>7938</v>
      </c>
      <c r="K83" s="49">
        <v>7938</v>
      </c>
    </row>
    <row r="84" spans="1:11" ht="9.9499999999999993" customHeight="1" x14ac:dyDescent="0.25">
      <c r="B84" s="90"/>
      <c r="C84" s="93"/>
      <c r="D84" s="93"/>
      <c r="E84" s="71" t="s">
        <v>2</v>
      </c>
      <c r="F84" s="27"/>
      <c r="G84" s="24"/>
      <c r="H84" s="49">
        <v>574</v>
      </c>
      <c r="I84" s="49">
        <v>574</v>
      </c>
      <c r="J84" s="49">
        <v>574</v>
      </c>
      <c r="K84" s="49">
        <v>574</v>
      </c>
    </row>
    <row r="85" spans="1:11" ht="9.9499999999999993" customHeight="1" x14ac:dyDescent="0.25">
      <c r="A85" s="23"/>
      <c r="B85" s="89" t="s">
        <v>128</v>
      </c>
      <c r="C85" s="92" t="s">
        <v>111</v>
      </c>
      <c r="D85" s="92" t="s">
        <v>12</v>
      </c>
      <c r="E85" s="69" t="s">
        <v>6</v>
      </c>
      <c r="F85" s="27">
        <f>SUM(F88,F87,F86)</f>
        <v>616.4</v>
      </c>
      <c r="G85" s="86">
        <f>SUM(G86:G88)</f>
        <v>2043</v>
      </c>
      <c r="H85" s="21"/>
      <c r="I85" s="22"/>
      <c r="J85" s="22"/>
      <c r="K85" s="22"/>
    </row>
    <row r="86" spans="1:11" ht="9.9499999999999993" customHeight="1" x14ac:dyDescent="0.25">
      <c r="A86" s="23"/>
      <c r="B86" s="89"/>
      <c r="C86" s="92"/>
      <c r="D86" s="92"/>
      <c r="E86" s="71" t="s">
        <v>10</v>
      </c>
      <c r="F86" s="27">
        <v>583.4</v>
      </c>
      <c r="G86" s="86">
        <v>1805.2</v>
      </c>
      <c r="H86" s="21"/>
      <c r="I86" s="22"/>
      <c r="J86" s="22"/>
      <c r="K86" s="22"/>
    </row>
    <row r="87" spans="1:11" ht="9.9499999999999993" customHeight="1" x14ac:dyDescent="0.25">
      <c r="A87" s="23"/>
      <c r="B87" s="89"/>
      <c r="C87" s="92"/>
      <c r="D87" s="92"/>
      <c r="E87" s="71" t="s">
        <v>3</v>
      </c>
      <c r="F87" s="27">
        <v>30.7</v>
      </c>
      <c r="G87" s="86">
        <v>115.2</v>
      </c>
      <c r="H87" s="21"/>
      <c r="I87" s="22"/>
      <c r="J87" s="22"/>
      <c r="K87" s="22"/>
    </row>
    <row r="88" spans="1:11" ht="9.9499999999999993" customHeight="1" x14ac:dyDescent="0.25">
      <c r="A88" s="23"/>
      <c r="B88" s="90"/>
      <c r="C88" s="93"/>
      <c r="D88" s="93"/>
      <c r="E88" s="71" t="s">
        <v>2</v>
      </c>
      <c r="F88" s="27">
        <v>2.2999999999999998</v>
      </c>
      <c r="G88" s="86">
        <v>122.6</v>
      </c>
      <c r="H88" s="21"/>
      <c r="I88" s="22"/>
      <c r="J88" s="22"/>
      <c r="K88" s="22"/>
    </row>
    <row r="89" spans="1:11" ht="9.9499999999999993" customHeight="1" x14ac:dyDescent="0.25">
      <c r="A89" s="23"/>
      <c r="B89" s="72">
        <v>1</v>
      </c>
      <c r="C89" s="71">
        <v>2</v>
      </c>
      <c r="D89" s="71">
        <v>3</v>
      </c>
      <c r="E89" s="71">
        <v>4</v>
      </c>
      <c r="F89" s="58">
        <v>5</v>
      </c>
      <c r="G89" s="28">
        <v>6</v>
      </c>
      <c r="H89" s="22">
        <v>7</v>
      </c>
      <c r="I89" s="22">
        <v>8</v>
      </c>
      <c r="J89" s="22">
        <v>9</v>
      </c>
      <c r="K89" s="22">
        <v>10</v>
      </c>
    </row>
    <row r="90" spans="1:11" ht="12" customHeight="1" x14ac:dyDescent="0.25">
      <c r="A90" s="23"/>
      <c r="B90" s="100" t="s">
        <v>129</v>
      </c>
      <c r="C90" s="94" t="s">
        <v>138</v>
      </c>
      <c r="D90" s="94" t="s">
        <v>12</v>
      </c>
      <c r="E90" s="71" t="s">
        <v>6</v>
      </c>
      <c r="F90" s="59">
        <f>SUM(F91:F93)</f>
        <v>8305.0000000000018</v>
      </c>
      <c r="G90" s="24"/>
      <c r="H90" s="21"/>
      <c r="I90" s="22"/>
      <c r="J90" s="22"/>
      <c r="K90" s="22"/>
    </row>
    <row r="91" spans="1:11" ht="12" customHeight="1" x14ac:dyDescent="0.25">
      <c r="A91" s="23"/>
      <c r="B91" s="100"/>
      <c r="C91" s="94"/>
      <c r="D91" s="94"/>
      <c r="E91" s="71" t="s">
        <v>10</v>
      </c>
      <c r="F91" s="59">
        <v>7860.1</v>
      </c>
      <c r="G91" s="24"/>
      <c r="H91" s="21"/>
      <c r="I91" s="22"/>
      <c r="J91" s="22"/>
      <c r="K91" s="22"/>
    </row>
    <row r="92" spans="1:11" ht="11.25" customHeight="1" x14ac:dyDescent="0.25">
      <c r="A92" s="23"/>
      <c r="B92" s="100"/>
      <c r="C92" s="94"/>
      <c r="D92" s="94"/>
      <c r="E92" s="71" t="s">
        <v>3</v>
      </c>
      <c r="F92" s="59">
        <v>413.7</v>
      </c>
      <c r="G92" s="24"/>
      <c r="H92" s="21"/>
      <c r="I92" s="22"/>
      <c r="J92" s="22"/>
      <c r="K92" s="22"/>
    </row>
    <row r="93" spans="1:11" ht="12" customHeight="1" x14ac:dyDescent="0.25">
      <c r="A93" s="23"/>
      <c r="B93" s="100"/>
      <c r="C93" s="94"/>
      <c r="D93" s="94"/>
      <c r="E93" s="71" t="s">
        <v>2</v>
      </c>
      <c r="F93" s="59">
        <v>31.2</v>
      </c>
      <c r="G93" s="24"/>
      <c r="H93" s="21"/>
      <c r="I93" s="22"/>
      <c r="J93" s="22"/>
      <c r="K93" s="22"/>
    </row>
    <row r="94" spans="1:11" ht="9.9499999999999993" customHeight="1" x14ac:dyDescent="0.25">
      <c r="B94" s="88" t="s">
        <v>130</v>
      </c>
      <c r="C94" s="91" t="s">
        <v>146</v>
      </c>
      <c r="D94" s="94" t="s">
        <v>12</v>
      </c>
      <c r="E94" s="71" t="s">
        <v>6</v>
      </c>
      <c r="F94" s="59"/>
      <c r="G94" s="87">
        <f>SUM(G95:G97)</f>
        <v>5101.808</v>
      </c>
      <c r="H94" s="21"/>
      <c r="I94" s="22"/>
      <c r="J94" s="22"/>
      <c r="K94" s="22"/>
    </row>
    <row r="95" spans="1:11" ht="9.9499999999999993" customHeight="1" x14ac:dyDescent="0.25">
      <c r="B95" s="89"/>
      <c r="C95" s="92"/>
      <c r="D95" s="94"/>
      <c r="E95" s="71" t="s">
        <v>10</v>
      </c>
      <c r="F95" s="59"/>
      <c r="G95" s="87">
        <v>4508</v>
      </c>
      <c r="H95" s="21"/>
      <c r="I95" s="22"/>
      <c r="J95" s="22"/>
      <c r="K95" s="22"/>
    </row>
    <row r="96" spans="1:11" ht="9.9499999999999993" customHeight="1" x14ac:dyDescent="0.25">
      <c r="B96" s="89"/>
      <c r="C96" s="92"/>
      <c r="D96" s="94"/>
      <c r="E96" s="71" t="s">
        <v>3</v>
      </c>
      <c r="F96" s="59"/>
      <c r="G96" s="87">
        <v>287.7</v>
      </c>
      <c r="H96" s="21"/>
      <c r="I96" s="22"/>
      <c r="J96" s="22"/>
      <c r="K96" s="22"/>
    </row>
    <row r="97" spans="2:11" ht="9.9499999999999993" customHeight="1" x14ac:dyDescent="0.25">
      <c r="B97" s="90"/>
      <c r="C97" s="93"/>
      <c r="D97" s="94"/>
      <c r="E97" s="71" t="s">
        <v>2</v>
      </c>
      <c r="F97" s="59"/>
      <c r="G97" s="87">
        <v>306.108</v>
      </c>
      <c r="H97" s="21"/>
      <c r="I97" s="22"/>
      <c r="J97" s="22"/>
      <c r="K97" s="22"/>
    </row>
    <row r="98" spans="2:11" ht="9.9499999999999993" customHeight="1" x14ac:dyDescent="0.25">
      <c r="B98" s="88" t="s">
        <v>100</v>
      </c>
      <c r="C98" s="91" t="s">
        <v>118</v>
      </c>
      <c r="D98" s="94" t="s">
        <v>12</v>
      </c>
      <c r="E98" s="71" t="s">
        <v>6</v>
      </c>
      <c r="F98" s="19"/>
      <c r="G98" s="20"/>
      <c r="H98" s="21"/>
      <c r="I98" s="22"/>
      <c r="J98" s="22"/>
      <c r="K98" s="22"/>
    </row>
    <row r="99" spans="2:11" ht="9.9499999999999993" customHeight="1" x14ac:dyDescent="0.25">
      <c r="B99" s="89"/>
      <c r="C99" s="92"/>
      <c r="D99" s="94"/>
      <c r="E99" s="71" t="s">
        <v>10</v>
      </c>
      <c r="F99" s="19"/>
      <c r="G99" s="20"/>
      <c r="H99" s="21"/>
      <c r="I99" s="22"/>
      <c r="J99" s="22"/>
      <c r="K99" s="22"/>
    </row>
    <row r="100" spans="2:11" ht="9.9499999999999993" customHeight="1" x14ac:dyDescent="0.25">
      <c r="B100" s="89"/>
      <c r="C100" s="92"/>
      <c r="D100" s="94"/>
      <c r="E100" s="71" t="s">
        <v>3</v>
      </c>
      <c r="F100" s="19"/>
      <c r="G100" s="20"/>
      <c r="H100" s="21"/>
      <c r="I100" s="22"/>
      <c r="J100" s="22"/>
      <c r="K100" s="22"/>
    </row>
    <row r="101" spans="2:11" ht="9.9499999999999993" customHeight="1" x14ac:dyDescent="0.25">
      <c r="B101" s="90"/>
      <c r="C101" s="93"/>
      <c r="D101" s="94"/>
      <c r="E101" s="71" t="s">
        <v>2</v>
      </c>
      <c r="F101" s="19"/>
      <c r="G101" s="20"/>
      <c r="H101" s="21"/>
      <c r="I101" s="22"/>
      <c r="J101" s="22"/>
      <c r="K101" s="22"/>
    </row>
    <row r="102" spans="2:11" ht="18" customHeight="1" x14ac:dyDescent="0.25">
      <c r="B102" s="88" t="s">
        <v>128</v>
      </c>
      <c r="C102" s="91" t="s">
        <v>125</v>
      </c>
      <c r="D102" s="94" t="s">
        <v>12</v>
      </c>
      <c r="E102" s="71" t="s">
        <v>6</v>
      </c>
      <c r="F102" s="19"/>
      <c r="G102" s="20"/>
      <c r="H102" s="21"/>
      <c r="I102" s="22"/>
      <c r="J102" s="22"/>
      <c r="K102" s="22"/>
    </row>
    <row r="103" spans="2:11" ht="18.75" customHeight="1" x14ac:dyDescent="0.25">
      <c r="B103" s="89"/>
      <c r="C103" s="92"/>
      <c r="D103" s="94"/>
      <c r="E103" s="71" t="s">
        <v>10</v>
      </c>
      <c r="F103" s="19"/>
      <c r="G103" s="20"/>
      <c r="H103" s="21"/>
      <c r="I103" s="22"/>
      <c r="J103" s="22"/>
      <c r="K103" s="22"/>
    </row>
    <row r="104" spans="2:11" x14ac:dyDescent="0.25">
      <c r="B104" s="89"/>
      <c r="C104" s="92"/>
      <c r="D104" s="94"/>
      <c r="E104" s="71" t="s">
        <v>3</v>
      </c>
      <c r="F104" s="19"/>
      <c r="G104" s="20"/>
      <c r="H104" s="21"/>
      <c r="I104" s="22"/>
      <c r="J104" s="22"/>
      <c r="K104" s="22"/>
    </row>
    <row r="105" spans="2:11" ht="18" customHeight="1" x14ac:dyDescent="0.25">
      <c r="B105" s="90"/>
      <c r="C105" s="93"/>
      <c r="D105" s="94"/>
      <c r="E105" s="71" t="s">
        <v>2</v>
      </c>
      <c r="F105" s="19"/>
      <c r="G105" s="20"/>
      <c r="H105" s="21"/>
      <c r="I105" s="22"/>
      <c r="J105" s="22"/>
      <c r="K105" s="22"/>
    </row>
    <row r="106" spans="2:11" ht="12.95" customHeight="1" x14ac:dyDescent="0.25">
      <c r="B106" s="88" t="s">
        <v>110</v>
      </c>
      <c r="C106" s="91" t="s">
        <v>126</v>
      </c>
      <c r="D106" s="94" t="s">
        <v>12</v>
      </c>
      <c r="E106" s="71" t="s">
        <v>6</v>
      </c>
      <c r="F106" s="19"/>
      <c r="G106" s="29">
        <f>SUM(G107:G110)</f>
        <v>184970</v>
      </c>
      <c r="H106" s="21"/>
      <c r="I106" s="22"/>
      <c r="J106" s="22"/>
      <c r="K106" s="22"/>
    </row>
    <row r="107" spans="2:11" ht="12.95" customHeight="1" x14ac:dyDescent="0.25">
      <c r="B107" s="89"/>
      <c r="C107" s="92"/>
      <c r="D107" s="94"/>
      <c r="E107" s="71" t="s">
        <v>10</v>
      </c>
      <c r="F107" s="19"/>
      <c r="G107" s="29">
        <v>99502.5</v>
      </c>
      <c r="H107" s="21"/>
      <c r="I107" s="22"/>
      <c r="J107" s="22"/>
      <c r="K107" s="22"/>
    </row>
    <row r="108" spans="2:11" ht="12.95" customHeight="1" x14ac:dyDescent="0.25">
      <c r="B108" s="89"/>
      <c r="C108" s="92"/>
      <c r="D108" s="94"/>
      <c r="E108" s="71" t="s">
        <v>3</v>
      </c>
      <c r="F108" s="19"/>
      <c r="G108" s="29">
        <v>51500.4</v>
      </c>
      <c r="H108" s="21"/>
      <c r="I108" s="22"/>
      <c r="J108" s="22"/>
      <c r="K108" s="22"/>
    </row>
    <row r="109" spans="2:11" ht="12.95" customHeight="1" x14ac:dyDescent="0.25">
      <c r="B109" s="89"/>
      <c r="C109" s="92"/>
      <c r="D109" s="94"/>
      <c r="E109" s="71" t="s">
        <v>2</v>
      </c>
      <c r="F109" s="19"/>
      <c r="G109" s="29">
        <v>13370</v>
      </c>
      <c r="H109" s="21"/>
      <c r="I109" s="22"/>
      <c r="J109" s="22"/>
      <c r="K109" s="22"/>
    </row>
    <row r="110" spans="2:11" ht="12.95" customHeight="1" x14ac:dyDescent="0.25">
      <c r="B110" s="90"/>
      <c r="C110" s="93"/>
      <c r="D110" s="94"/>
      <c r="E110" s="71" t="s">
        <v>65</v>
      </c>
      <c r="F110" s="19"/>
      <c r="G110" s="29">
        <v>20597.099999999999</v>
      </c>
      <c r="H110" s="21"/>
      <c r="I110" s="22"/>
      <c r="J110" s="22"/>
      <c r="K110" s="22"/>
    </row>
    <row r="111" spans="2:11" ht="12.95" customHeight="1" x14ac:dyDescent="0.25">
      <c r="B111" s="88" t="s">
        <v>128</v>
      </c>
      <c r="C111" s="91" t="s">
        <v>151</v>
      </c>
      <c r="D111" s="91" t="s">
        <v>150</v>
      </c>
      <c r="E111" s="71" t="s">
        <v>6</v>
      </c>
      <c r="F111" s="19"/>
      <c r="G111" s="29">
        <f>SUM(G112:G115)</f>
        <v>184970</v>
      </c>
      <c r="H111" s="21"/>
      <c r="I111" s="22"/>
      <c r="J111" s="22"/>
      <c r="K111" s="22"/>
    </row>
    <row r="112" spans="2:11" ht="12.95" customHeight="1" x14ac:dyDescent="0.25">
      <c r="B112" s="89"/>
      <c r="C112" s="92"/>
      <c r="D112" s="92"/>
      <c r="E112" s="71" t="s">
        <v>10</v>
      </c>
      <c r="F112" s="19"/>
      <c r="G112" s="29">
        <v>99502.5</v>
      </c>
      <c r="H112" s="21"/>
      <c r="I112" s="22"/>
      <c r="J112" s="22"/>
      <c r="K112" s="22"/>
    </row>
    <row r="113" spans="2:11" ht="12.95" customHeight="1" x14ac:dyDescent="0.25">
      <c r="B113" s="89"/>
      <c r="C113" s="92"/>
      <c r="D113" s="92"/>
      <c r="E113" s="71" t="s">
        <v>3</v>
      </c>
      <c r="F113" s="19"/>
      <c r="G113" s="29">
        <v>51500.4</v>
      </c>
      <c r="H113" s="21"/>
      <c r="I113" s="22"/>
      <c r="J113" s="22"/>
      <c r="K113" s="22"/>
    </row>
    <row r="114" spans="2:11" ht="12.95" customHeight="1" x14ac:dyDescent="0.25">
      <c r="B114" s="89"/>
      <c r="C114" s="92"/>
      <c r="D114" s="92"/>
      <c r="E114" s="71" t="s">
        <v>2</v>
      </c>
      <c r="F114" s="19"/>
      <c r="G114" s="29">
        <v>13370</v>
      </c>
      <c r="H114" s="21"/>
      <c r="I114" s="22"/>
      <c r="J114" s="22"/>
      <c r="K114" s="22"/>
    </row>
    <row r="115" spans="2:11" ht="12.95" customHeight="1" x14ac:dyDescent="0.25">
      <c r="B115" s="90"/>
      <c r="C115" s="93"/>
      <c r="D115" s="93"/>
      <c r="E115" s="71" t="s">
        <v>65</v>
      </c>
      <c r="F115" s="19"/>
      <c r="G115" s="29">
        <v>20597.099999999999</v>
      </c>
      <c r="H115" s="21"/>
      <c r="I115" s="22"/>
      <c r="J115" s="22"/>
      <c r="K115" s="22"/>
    </row>
    <row r="116" spans="2:11" s="52" customFormat="1" ht="12.95" customHeight="1" x14ac:dyDescent="0.25">
      <c r="B116" s="88" t="s">
        <v>127</v>
      </c>
      <c r="C116" s="91" t="s">
        <v>139</v>
      </c>
      <c r="D116" s="91" t="s">
        <v>78</v>
      </c>
      <c r="E116" s="71" t="s">
        <v>6</v>
      </c>
      <c r="F116" s="53">
        <f>SUM(F117:F120)</f>
        <v>10752.7</v>
      </c>
      <c r="G116" s="20"/>
      <c r="H116" s="21"/>
      <c r="I116" s="22"/>
      <c r="J116" s="22"/>
      <c r="K116" s="22"/>
    </row>
    <row r="117" spans="2:11" s="52" customFormat="1" ht="12.95" customHeight="1" x14ac:dyDescent="0.25">
      <c r="B117" s="89"/>
      <c r="C117" s="92"/>
      <c r="D117" s="92"/>
      <c r="E117" s="71" t="s">
        <v>10</v>
      </c>
      <c r="F117" s="53">
        <v>9500</v>
      </c>
      <c r="G117" s="20"/>
      <c r="H117" s="21"/>
      <c r="I117" s="22"/>
      <c r="J117" s="22"/>
      <c r="K117" s="22"/>
    </row>
    <row r="118" spans="2:11" s="52" customFormat="1" ht="12.95" customHeight="1" x14ac:dyDescent="0.25">
      <c r="B118" s="89"/>
      <c r="C118" s="92"/>
      <c r="D118" s="92"/>
      <c r="E118" s="71" t="s">
        <v>3</v>
      </c>
      <c r="F118" s="53">
        <v>500</v>
      </c>
      <c r="G118" s="20"/>
      <c r="H118" s="21"/>
      <c r="I118" s="22"/>
      <c r="J118" s="22"/>
      <c r="K118" s="22"/>
    </row>
    <row r="119" spans="2:11" s="52" customFormat="1" ht="12.95" customHeight="1" x14ac:dyDescent="0.25">
      <c r="B119" s="89"/>
      <c r="C119" s="92"/>
      <c r="D119" s="92"/>
      <c r="E119" s="71" t="s">
        <v>2</v>
      </c>
      <c r="F119" s="53">
        <v>752.7</v>
      </c>
      <c r="G119" s="20"/>
      <c r="H119" s="21"/>
      <c r="I119" s="22"/>
      <c r="J119" s="22"/>
      <c r="K119" s="22"/>
    </row>
    <row r="120" spans="2:11" s="52" customFormat="1" ht="12.95" customHeight="1" x14ac:dyDescent="0.25">
      <c r="B120" s="90"/>
      <c r="C120" s="93"/>
      <c r="D120" s="93"/>
      <c r="E120" s="71" t="s">
        <v>65</v>
      </c>
      <c r="F120" s="53"/>
      <c r="G120" s="20"/>
      <c r="H120" s="21"/>
      <c r="I120" s="22"/>
      <c r="J120" s="22"/>
      <c r="K120" s="22"/>
    </row>
    <row r="121" spans="2:11" s="52" customFormat="1" ht="12.95" customHeight="1" x14ac:dyDescent="0.25">
      <c r="B121" s="88" t="s">
        <v>128</v>
      </c>
      <c r="C121" s="91" t="s">
        <v>137</v>
      </c>
      <c r="D121" s="91" t="s">
        <v>78</v>
      </c>
      <c r="E121" s="71" t="s">
        <v>6</v>
      </c>
      <c r="F121" s="53">
        <f>SUM(F122:F125)</f>
        <v>10752.7</v>
      </c>
      <c r="G121" s="20"/>
      <c r="H121" s="21"/>
      <c r="I121" s="22"/>
      <c r="J121" s="22"/>
      <c r="K121" s="22"/>
    </row>
    <row r="122" spans="2:11" s="52" customFormat="1" ht="12.95" customHeight="1" x14ac:dyDescent="0.25">
      <c r="B122" s="89"/>
      <c r="C122" s="92"/>
      <c r="D122" s="92"/>
      <c r="E122" s="71" t="s">
        <v>10</v>
      </c>
      <c r="F122" s="53">
        <v>9500</v>
      </c>
      <c r="G122" s="20"/>
      <c r="H122" s="21"/>
      <c r="I122" s="22"/>
      <c r="J122" s="22"/>
      <c r="K122" s="22"/>
    </row>
    <row r="123" spans="2:11" s="52" customFormat="1" ht="12.95" customHeight="1" x14ac:dyDescent="0.25">
      <c r="B123" s="89"/>
      <c r="C123" s="92"/>
      <c r="D123" s="92"/>
      <c r="E123" s="71" t="s">
        <v>3</v>
      </c>
      <c r="F123" s="53">
        <v>500</v>
      </c>
      <c r="G123" s="20"/>
      <c r="H123" s="21"/>
      <c r="I123" s="22"/>
      <c r="J123" s="22"/>
      <c r="K123" s="22"/>
    </row>
    <row r="124" spans="2:11" s="52" customFormat="1" ht="12.95" customHeight="1" x14ac:dyDescent="0.25">
      <c r="B124" s="89"/>
      <c r="C124" s="92"/>
      <c r="D124" s="92"/>
      <c r="E124" s="71" t="s">
        <v>2</v>
      </c>
      <c r="F124" s="53">
        <v>752.7</v>
      </c>
      <c r="G124" s="20"/>
      <c r="H124" s="21"/>
      <c r="I124" s="22"/>
      <c r="J124" s="22"/>
      <c r="K124" s="22"/>
    </row>
    <row r="125" spans="2:11" s="52" customFormat="1" ht="12.95" customHeight="1" x14ac:dyDescent="0.25">
      <c r="B125" s="90"/>
      <c r="C125" s="93"/>
      <c r="D125" s="93"/>
      <c r="E125" s="71" t="s">
        <v>65</v>
      </c>
      <c r="F125" s="53"/>
      <c r="G125" s="20"/>
      <c r="H125" s="21"/>
      <c r="I125" s="22"/>
      <c r="J125" s="22"/>
      <c r="K125" s="22"/>
    </row>
    <row r="126" spans="2:11" s="12" customFormat="1" ht="12" customHeight="1" x14ac:dyDescent="0.3">
      <c r="B126" s="25" t="s">
        <v>147</v>
      </c>
      <c r="C126" s="71">
        <v>2</v>
      </c>
      <c r="D126" s="71">
        <v>3</v>
      </c>
      <c r="E126" s="71">
        <v>4</v>
      </c>
      <c r="F126" s="48">
        <v>5</v>
      </c>
      <c r="G126" s="31">
        <v>6</v>
      </c>
      <c r="H126" s="32">
        <v>7</v>
      </c>
      <c r="I126" s="33">
        <v>8</v>
      </c>
      <c r="J126" s="33">
        <v>9</v>
      </c>
      <c r="K126" s="33">
        <v>10</v>
      </c>
    </row>
    <row r="127" spans="2:11" s="12" customFormat="1" ht="17.25" customHeight="1" x14ac:dyDescent="0.3">
      <c r="B127" s="25"/>
      <c r="C127" s="100" t="s">
        <v>91</v>
      </c>
      <c r="D127" s="100"/>
      <c r="E127" s="100"/>
      <c r="F127" s="100"/>
      <c r="G127" s="100"/>
      <c r="H127" s="100"/>
      <c r="I127" s="100"/>
      <c r="J127" s="100"/>
      <c r="K127" s="100"/>
    </row>
    <row r="128" spans="2:11" s="12" customFormat="1" ht="28.5" customHeight="1" x14ac:dyDescent="0.3">
      <c r="B128" s="100" t="s">
        <v>120</v>
      </c>
      <c r="C128" s="100" t="s">
        <v>97</v>
      </c>
      <c r="D128" s="100" t="s">
        <v>83</v>
      </c>
      <c r="E128" s="72" t="s">
        <v>6</v>
      </c>
      <c r="F128" s="54">
        <f>SUM(F136,F130)</f>
        <v>753.6</v>
      </c>
      <c r="G128" s="54">
        <f t="shared" ref="F128:K129" si="8">SUM(G136,G130)</f>
        <v>2250</v>
      </c>
      <c r="H128" s="54">
        <f t="shared" si="8"/>
        <v>2200</v>
      </c>
      <c r="I128" s="54">
        <f t="shared" si="8"/>
        <v>2200</v>
      </c>
      <c r="J128" s="54">
        <f t="shared" si="8"/>
        <v>2200</v>
      </c>
      <c r="K128" s="54">
        <f t="shared" si="8"/>
        <v>2200</v>
      </c>
    </row>
    <row r="129" spans="2:11" s="12" customFormat="1" ht="33" customHeight="1" x14ac:dyDescent="0.3">
      <c r="B129" s="100"/>
      <c r="C129" s="100"/>
      <c r="D129" s="100"/>
      <c r="E129" s="72" t="s">
        <v>2</v>
      </c>
      <c r="F129" s="54">
        <f t="shared" si="8"/>
        <v>753.6</v>
      </c>
      <c r="G129" s="54">
        <f t="shared" si="8"/>
        <v>2250</v>
      </c>
      <c r="H129" s="54">
        <f t="shared" si="8"/>
        <v>2200</v>
      </c>
      <c r="I129" s="54">
        <f t="shared" si="8"/>
        <v>2200</v>
      </c>
      <c r="J129" s="54">
        <f t="shared" si="8"/>
        <v>2200</v>
      </c>
      <c r="K129" s="54">
        <f t="shared" si="8"/>
        <v>2200</v>
      </c>
    </row>
    <row r="130" spans="2:11" s="12" customFormat="1" ht="24.75" customHeight="1" x14ac:dyDescent="0.3">
      <c r="B130" s="100" t="s">
        <v>122</v>
      </c>
      <c r="C130" s="100" t="s">
        <v>121</v>
      </c>
      <c r="D130" s="100" t="s">
        <v>83</v>
      </c>
      <c r="E130" s="72" t="s">
        <v>6</v>
      </c>
      <c r="F130" s="54">
        <f>SUM(F134,F132)</f>
        <v>40</v>
      </c>
      <c r="G130" s="54">
        <f t="shared" ref="G130:K130" si="9">SUM(G134,G132)</f>
        <v>1200</v>
      </c>
      <c r="H130" s="54">
        <f t="shared" si="9"/>
        <v>1200</v>
      </c>
      <c r="I130" s="54">
        <f t="shared" si="9"/>
        <v>1200</v>
      </c>
      <c r="J130" s="54">
        <f t="shared" si="9"/>
        <v>1200</v>
      </c>
      <c r="K130" s="54">
        <f t="shared" si="9"/>
        <v>1200</v>
      </c>
    </row>
    <row r="131" spans="2:11" s="12" customFormat="1" ht="33.75" customHeight="1" x14ac:dyDescent="0.3">
      <c r="B131" s="100"/>
      <c r="C131" s="100"/>
      <c r="D131" s="100"/>
      <c r="E131" s="72" t="s">
        <v>2</v>
      </c>
      <c r="F131" s="54">
        <f>SUM(F135,F133)</f>
        <v>40</v>
      </c>
      <c r="G131" s="54">
        <f t="shared" ref="G131:K131" si="10">SUM(G135,G133)</f>
        <v>1200</v>
      </c>
      <c r="H131" s="54">
        <f t="shared" si="10"/>
        <v>1200</v>
      </c>
      <c r="I131" s="54">
        <f t="shared" si="10"/>
        <v>1200</v>
      </c>
      <c r="J131" s="54">
        <f t="shared" si="10"/>
        <v>1200</v>
      </c>
      <c r="K131" s="54">
        <f t="shared" si="10"/>
        <v>1200</v>
      </c>
    </row>
    <row r="132" spans="2:11" s="12" customFormat="1" ht="17.25" customHeight="1" x14ac:dyDescent="0.3">
      <c r="B132" s="88" t="s">
        <v>128</v>
      </c>
      <c r="C132" s="98" t="s">
        <v>72</v>
      </c>
      <c r="D132" s="98" t="s">
        <v>12</v>
      </c>
      <c r="E132" s="71" t="s">
        <v>6</v>
      </c>
      <c r="F132" s="60">
        <v>40</v>
      </c>
      <c r="G132" s="54">
        <v>600</v>
      </c>
      <c r="H132" s="54">
        <v>600</v>
      </c>
      <c r="I132" s="54">
        <v>600</v>
      </c>
      <c r="J132" s="54">
        <v>600</v>
      </c>
      <c r="K132" s="54">
        <v>600</v>
      </c>
    </row>
    <row r="133" spans="2:11" s="12" customFormat="1" ht="19.5" customHeight="1" x14ac:dyDescent="0.3">
      <c r="B133" s="90"/>
      <c r="C133" s="99"/>
      <c r="D133" s="99"/>
      <c r="E133" s="71" t="s">
        <v>2</v>
      </c>
      <c r="F133" s="60">
        <v>40</v>
      </c>
      <c r="G133" s="54">
        <v>600</v>
      </c>
      <c r="H133" s="54">
        <v>600</v>
      </c>
      <c r="I133" s="54">
        <v>600</v>
      </c>
      <c r="J133" s="54">
        <v>600</v>
      </c>
      <c r="K133" s="54">
        <v>600</v>
      </c>
    </row>
    <row r="134" spans="2:11" s="12" customFormat="1" ht="17.25" customHeight="1" x14ac:dyDescent="0.3">
      <c r="B134" s="88" t="s">
        <v>129</v>
      </c>
      <c r="C134" s="98" t="s">
        <v>95</v>
      </c>
      <c r="D134" s="98" t="s">
        <v>12</v>
      </c>
      <c r="E134" s="71" t="s">
        <v>6</v>
      </c>
      <c r="F134" s="60"/>
      <c r="G134" s="54">
        <v>600</v>
      </c>
      <c r="H134" s="54">
        <v>600</v>
      </c>
      <c r="I134" s="54">
        <v>600</v>
      </c>
      <c r="J134" s="54">
        <v>600</v>
      </c>
      <c r="K134" s="54">
        <v>600</v>
      </c>
    </row>
    <row r="135" spans="2:11" s="12" customFormat="1" ht="18" customHeight="1" x14ac:dyDescent="0.3">
      <c r="B135" s="90"/>
      <c r="C135" s="99"/>
      <c r="D135" s="99"/>
      <c r="E135" s="71" t="s">
        <v>2</v>
      </c>
      <c r="F135" s="60"/>
      <c r="G135" s="54">
        <v>600</v>
      </c>
      <c r="H135" s="54">
        <v>600</v>
      </c>
      <c r="I135" s="54">
        <v>600</v>
      </c>
      <c r="J135" s="54">
        <v>600</v>
      </c>
      <c r="K135" s="54">
        <v>600</v>
      </c>
    </row>
    <row r="136" spans="2:11" s="12" customFormat="1" ht="36.75" customHeight="1" x14ac:dyDescent="0.3">
      <c r="B136" s="88" t="s">
        <v>124</v>
      </c>
      <c r="C136" s="98" t="s">
        <v>123</v>
      </c>
      <c r="D136" s="98" t="s">
        <v>12</v>
      </c>
      <c r="E136" s="71" t="s">
        <v>6</v>
      </c>
      <c r="F136" s="60">
        <f>F137</f>
        <v>713.6</v>
      </c>
      <c r="G136" s="54">
        <f>SUM(G144,G142,G140,G138)</f>
        <v>1050</v>
      </c>
      <c r="H136" s="54">
        <f t="shared" ref="H136:K137" si="11">SUM(H142,H140,H138)</f>
        <v>1000</v>
      </c>
      <c r="I136" s="54">
        <f t="shared" si="11"/>
        <v>1000</v>
      </c>
      <c r="J136" s="54">
        <f t="shared" si="11"/>
        <v>1000</v>
      </c>
      <c r="K136" s="54">
        <f t="shared" si="11"/>
        <v>1000</v>
      </c>
    </row>
    <row r="137" spans="2:11" s="12" customFormat="1" ht="36" customHeight="1" x14ac:dyDescent="0.3">
      <c r="B137" s="90"/>
      <c r="C137" s="99"/>
      <c r="D137" s="99"/>
      <c r="E137" s="71" t="s">
        <v>2</v>
      </c>
      <c r="F137" s="60">
        <f>713.6</f>
        <v>713.6</v>
      </c>
      <c r="G137" s="54">
        <f>SUM(G145,G143,G141,G139)</f>
        <v>1050</v>
      </c>
      <c r="H137" s="54">
        <f t="shared" si="11"/>
        <v>1000</v>
      </c>
      <c r="I137" s="54">
        <f t="shared" si="11"/>
        <v>1000</v>
      </c>
      <c r="J137" s="54">
        <f t="shared" si="11"/>
        <v>1000</v>
      </c>
      <c r="K137" s="54">
        <f t="shared" si="11"/>
        <v>1000</v>
      </c>
    </row>
    <row r="138" spans="2:11" s="12" customFormat="1" ht="15.75" customHeight="1" x14ac:dyDescent="0.3">
      <c r="B138" s="100" t="s">
        <v>128</v>
      </c>
      <c r="C138" s="94" t="s">
        <v>73</v>
      </c>
      <c r="D138" s="94" t="s">
        <v>12</v>
      </c>
      <c r="E138" s="71" t="s">
        <v>6</v>
      </c>
      <c r="F138" s="60"/>
      <c r="G138" s="54">
        <v>500</v>
      </c>
      <c r="H138" s="54">
        <v>500</v>
      </c>
      <c r="I138" s="54">
        <v>500</v>
      </c>
      <c r="J138" s="54">
        <v>500</v>
      </c>
      <c r="K138" s="54">
        <v>500</v>
      </c>
    </row>
    <row r="139" spans="2:11" s="12" customFormat="1" ht="17.25" customHeight="1" x14ac:dyDescent="0.3">
      <c r="B139" s="100"/>
      <c r="C139" s="94"/>
      <c r="D139" s="94"/>
      <c r="E139" s="71" t="s">
        <v>2</v>
      </c>
      <c r="F139" s="60"/>
      <c r="G139" s="54">
        <v>500</v>
      </c>
      <c r="H139" s="54">
        <v>500</v>
      </c>
      <c r="I139" s="54">
        <v>500</v>
      </c>
      <c r="J139" s="54">
        <v>500</v>
      </c>
      <c r="K139" s="54">
        <v>500</v>
      </c>
    </row>
    <row r="140" spans="2:11" s="12" customFormat="1" ht="18" customHeight="1" x14ac:dyDescent="0.3">
      <c r="B140" s="88" t="s">
        <v>129</v>
      </c>
      <c r="C140" s="91" t="s">
        <v>96</v>
      </c>
      <c r="D140" s="91" t="s">
        <v>12</v>
      </c>
      <c r="E140" s="71" t="s">
        <v>6</v>
      </c>
      <c r="F140" s="60"/>
      <c r="G140" s="54">
        <v>500</v>
      </c>
      <c r="H140" s="54">
        <v>500</v>
      </c>
      <c r="I140" s="54">
        <v>500</v>
      </c>
      <c r="J140" s="54">
        <v>500</v>
      </c>
      <c r="K140" s="54">
        <v>500</v>
      </c>
    </row>
    <row r="141" spans="2:11" s="12" customFormat="1" ht="16.5" customHeight="1" x14ac:dyDescent="0.3">
      <c r="B141" s="90"/>
      <c r="C141" s="93"/>
      <c r="D141" s="93"/>
      <c r="E141" s="71" t="s">
        <v>2</v>
      </c>
      <c r="F141" s="60"/>
      <c r="G141" s="54">
        <v>500</v>
      </c>
      <c r="H141" s="54">
        <v>500</v>
      </c>
      <c r="I141" s="54">
        <v>500</v>
      </c>
      <c r="J141" s="54">
        <v>500</v>
      </c>
      <c r="K141" s="54">
        <v>500</v>
      </c>
    </row>
    <row r="142" spans="2:11" s="12" customFormat="1" ht="21.75" customHeight="1" x14ac:dyDescent="0.3">
      <c r="B142" s="88" t="s">
        <v>130</v>
      </c>
      <c r="C142" s="91" t="s">
        <v>149</v>
      </c>
      <c r="D142" s="91" t="s">
        <v>75</v>
      </c>
      <c r="E142" s="71" t="s">
        <v>6</v>
      </c>
      <c r="F142" s="54">
        <f>F143</f>
        <v>713.6</v>
      </c>
      <c r="G142" s="57"/>
      <c r="H142" s="61"/>
      <c r="I142" s="61"/>
      <c r="J142" s="61"/>
      <c r="K142" s="49"/>
    </row>
    <row r="143" spans="2:11" s="12" customFormat="1" ht="22.5" customHeight="1" x14ac:dyDescent="0.3">
      <c r="B143" s="90"/>
      <c r="C143" s="93"/>
      <c r="D143" s="93"/>
      <c r="E143" s="71" t="s">
        <v>2</v>
      </c>
      <c r="F143" s="54">
        <f>713.6</f>
        <v>713.6</v>
      </c>
      <c r="G143" s="57"/>
      <c r="H143" s="61"/>
      <c r="I143" s="61"/>
      <c r="J143" s="61"/>
      <c r="K143" s="49"/>
    </row>
    <row r="144" spans="2:11" s="12" customFormat="1" ht="22.5" customHeight="1" x14ac:dyDescent="0.3">
      <c r="B144" s="88" t="s">
        <v>131</v>
      </c>
      <c r="C144" s="91" t="s">
        <v>155</v>
      </c>
      <c r="D144" s="91" t="s">
        <v>75</v>
      </c>
      <c r="E144" s="71" t="s">
        <v>6</v>
      </c>
      <c r="F144" s="54"/>
      <c r="G144" s="54">
        <v>50</v>
      </c>
      <c r="H144" s="49"/>
      <c r="I144" s="49"/>
      <c r="J144" s="49"/>
      <c r="K144" s="49"/>
    </row>
    <row r="145" spans="2:11" s="12" customFormat="1" ht="22.5" customHeight="1" x14ac:dyDescent="0.3">
      <c r="B145" s="90"/>
      <c r="C145" s="93"/>
      <c r="D145" s="93"/>
      <c r="E145" s="71" t="s">
        <v>2</v>
      </c>
      <c r="F145" s="54"/>
      <c r="G145" s="54">
        <v>50</v>
      </c>
      <c r="H145" s="49"/>
      <c r="I145" s="49"/>
      <c r="J145" s="49"/>
      <c r="K145" s="49"/>
    </row>
    <row r="146" spans="2:11" s="12" customFormat="1" ht="18" customHeight="1" x14ac:dyDescent="0.3">
      <c r="B146" s="77" t="s">
        <v>64</v>
      </c>
      <c r="C146" s="50"/>
      <c r="D146" s="50"/>
      <c r="E146" s="50"/>
      <c r="F146" s="50"/>
      <c r="G146" s="50"/>
      <c r="H146" s="50"/>
      <c r="I146" s="50"/>
      <c r="J146" s="50"/>
      <c r="K146" s="50"/>
    </row>
    <row r="147" spans="2:11" s="12" customFormat="1" ht="18" customHeight="1" x14ac:dyDescent="0.3">
      <c r="B147" s="110" t="s">
        <v>142</v>
      </c>
      <c r="C147" s="110"/>
      <c r="D147" s="110"/>
      <c r="E147" s="110"/>
      <c r="F147" s="110"/>
      <c r="G147" s="110"/>
      <c r="H147" s="110"/>
      <c r="I147" s="110"/>
      <c r="J147" s="110"/>
      <c r="K147" s="110"/>
    </row>
    <row r="148" spans="2:11" s="12" customFormat="1" ht="16.5" customHeight="1" x14ac:dyDescent="0.3">
      <c r="B148" s="110" t="s">
        <v>141</v>
      </c>
      <c r="C148" s="110"/>
      <c r="D148" s="110"/>
      <c r="E148" s="110"/>
      <c r="F148" s="110"/>
      <c r="G148" s="110"/>
      <c r="H148" s="110"/>
      <c r="I148" s="110"/>
      <c r="J148" s="110"/>
      <c r="K148" s="110"/>
    </row>
    <row r="149" spans="2:11" ht="18" customHeight="1" x14ac:dyDescent="0.3">
      <c r="B149" s="110" t="s">
        <v>93</v>
      </c>
      <c r="C149" s="110"/>
      <c r="D149" s="110"/>
      <c r="E149" s="110"/>
      <c r="F149" s="110"/>
      <c r="G149" s="110"/>
      <c r="H149" s="110"/>
      <c r="I149" s="110"/>
      <c r="J149" s="110"/>
      <c r="K149" s="110"/>
    </row>
    <row r="150" spans="2:11" ht="18.95" customHeight="1" x14ac:dyDescent="0.3">
      <c r="B150" s="111" t="s">
        <v>94</v>
      </c>
      <c r="C150" s="111"/>
      <c r="D150" s="111"/>
      <c r="E150" s="111"/>
      <c r="F150" s="111"/>
      <c r="G150" s="111"/>
      <c r="H150" s="111"/>
      <c r="I150" s="111"/>
      <c r="J150" s="111"/>
      <c r="K150" s="111"/>
    </row>
    <row r="151" spans="2:11" ht="18.95" customHeight="1" x14ac:dyDescent="0.3">
      <c r="B151" s="110" t="s">
        <v>71</v>
      </c>
      <c r="C151" s="110"/>
      <c r="D151" s="110"/>
      <c r="E151" s="110"/>
      <c r="F151" s="110"/>
      <c r="G151" s="110"/>
    </row>
    <row r="152" spans="2:11" ht="18.95" customHeight="1" x14ac:dyDescent="0.3">
      <c r="B152" s="76" t="s">
        <v>70</v>
      </c>
      <c r="C152" s="75"/>
      <c r="D152" s="75"/>
      <c r="E152" s="51"/>
      <c r="F152" s="51"/>
      <c r="G152" s="51"/>
    </row>
    <row r="153" spans="2:11" ht="18.95" customHeight="1" x14ac:dyDescent="0.3">
      <c r="B153" s="76" t="s">
        <v>69</v>
      </c>
      <c r="C153" s="75"/>
      <c r="D153" s="75"/>
      <c r="E153" s="51"/>
      <c r="F153" s="51"/>
      <c r="G153" s="51"/>
    </row>
    <row r="154" spans="2:11" ht="18.95" customHeight="1" x14ac:dyDescent="0.3">
      <c r="B154" s="109" t="s">
        <v>76</v>
      </c>
      <c r="C154" s="109"/>
      <c r="D154" s="109"/>
      <c r="E154" s="109"/>
      <c r="F154" s="109"/>
      <c r="G154" s="109"/>
    </row>
    <row r="155" spans="2:11" ht="18" customHeight="1" x14ac:dyDescent="0.3">
      <c r="B155" s="109" t="s">
        <v>79</v>
      </c>
      <c r="C155" s="109"/>
      <c r="D155" s="109"/>
      <c r="E155" s="109"/>
      <c r="F155" s="109"/>
      <c r="G155" s="109"/>
      <c r="H155" s="109"/>
    </row>
    <row r="156" spans="2:11" ht="17.25" customHeight="1" x14ac:dyDescent="0.3">
      <c r="B156" s="76" t="s">
        <v>140</v>
      </c>
      <c r="C156" s="76"/>
      <c r="D156" s="76"/>
      <c r="E156" s="76"/>
      <c r="F156" s="76"/>
      <c r="G156" s="76"/>
      <c r="H156" s="76"/>
      <c r="I156" s="76"/>
      <c r="J156" s="76"/>
      <c r="K156" s="76"/>
    </row>
    <row r="157" spans="2:11" ht="17.25" customHeight="1" x14ac:dyDescent="0.3">
      <c r="B157" s="76" t="s">
        <v>101</v>
      </c>
      <c r="C157" s="76"/>
      <c r="D157" s="76"/>
      <c r="E157" s="76"/>
      <c r="F157" s="76"/>
      <c r="G157" s="76"/>
      <c r="H157" s="76"/>
      <c r="I157" s="76"/>
      <c r="J157" s="76"/>
      <c r="K157" s="76"/>
    </row>
    <row r="158" spans="2:11" ht="18" customHeight="1" x14ac:dyDescent="0.3">
      <c r="B158" s="77" t="s">
        <v>143</v>
      </c>
      <c r="C158" s="77"/>
      <c r="D158" s="77"/>
      <c r="E158" s="77"/>
      <c r="F158" s="77"/>
      <c r="G158" s="77"/>
      <c r="H158" s="77"/>
      <c r="I158" s="77"/>
      <c r="J158" s="77"/>
      <c r="K158" s="77"/>
    </row>
    <row r="159" spans="2:11" ht="18" customHeight="1" x14ac:dyDescent="0.3">
      <c r="B159" s="77" t="s">
        <v>152</v>
      </c>
      <c r="C159" s="77"/>
      <c r="D159" s="77"/>
      <c r="E159" s="77"/>
      <c r="F159" s="77"/>
      <c r="G159" s="77"/>
      <c r="H159" s="77"/>
      <c r="I159" s="77"/>
      <c r="J159" s="77"/>
      <c r="K159" s="77"/>
    </row>
    <row r="160" spans="2:11" ht="15.75" customHeight="1" x14ac:dyDescent="0.3">
      <c r="B160" s="76" t="s">
        <v>153</v>
      </c>
      <c r="C160" s="76"/>
      <c r="D160" s="76"/>
      <c r="E160" s="76"/>
      <c r="F160" s="76"/>
      <c r="G160" s="76"/>
      <c r="H160" s="76"/>
      <c r="I160" s="76"/>
      <c r="J160" s="77"/>
      <c r="K160" s="77"/>
    </row>
    <row r="161" spans="2:11" ht="15.75" customHeight="1" x14ac:dyDescent="0.3">
      <c r="B161" s="76"/>
      <c r="C161" s="76"/>
      <c r="D161" s="76"/>
      <c r="E161" s="76"/>
      <c r="F161" s="76"/>
      <c r="G161" s="76"/>
      <c r="H161" s="76"/>
      <c r="I161" s="76"/>
      <c r="J161" s="77"/>
      <c r="K161" s="77"/>
    </row>
    <row r="162" spans="2:11" ht="12" customHeight="1" x14ac:dyDescent="0.3">
      <c r="B162" s="77"/>
      <c r="C162" s="36"/>
      <c r="D162" s="36"/>
      <c r="E162" s="36"/>
      <c r="F162" s="36"/>
      <c r="G162" s="36"/>
    </row>
    <row r="163" spans="2:11" ht="18.95" customHeight="1" x14ac:dyDescent="0.25">
      <c r="B163" s="108" t="s">
        <v>74</v>
      </c>
      <c r="C163" s="108"/>
      <c r="D163" s="108"/>
      <c r="E163" s="108"/>
      <c r="F163" s="108"/>
      <c r="G163" s="108"/>
    </row>
    <row r="164" spans="2:11" ht="18.95" customHeight="1" x14ac:dyDescent="0.3">
      <c r="B164" s="74" t="s">
        <v>144</v>
      </c>
      <c r="C164" s="74"/>
      <c r="D164" s="74"/>
      <c r="E164" s="74"/>
      <c r="F164" s="74"/>
      <c r="G164" s="74"/>
      <c r="K164" s="73" t="s">
        <v>145</v>
      </c>
    </row>
    <row r="165" spans="2:11" ht="18.95" customHeight="1" x14ac:dyDescent="0.25">
      <c r="B165" s="74"/>
      <c r="C165" s="74"/>
      <c r="D165" s="74"/>
      <c r="E165" s="74"/>
      <c r="F165" s="74"/>
      <c r="G165" s="74"/>
    </row>
  </sheetData>
  <mergeCells count="126">
    <mergeCell ref="D138:D139"/>
    <mergeCell ref="C138:C139"/>
    <mergeCell ref="B138:B139"/>
    <mergeCell ref="C127:K127"/>
    <mergeCell ref="B128:B129"/>
    <mergeCell ref="C128:C129"/>
    <mergeCell ref="D128:D129"/>
    <mergeCell ref="D144:D145"/>
    <mergeCell ref="C144:C145"/>
    <mergeCell ref="B144:B145"/>
    <mergeCell ref="D106:D110"/>
    <mergeCell ref="D121:D125"/>
    <mergeCell ref="B116:B120"/>
    <mergeCell ref="D116:D120"/>
    <mergeCell ref="D23:D26"/>
    <mergeCell ref="D27:D30"/>
    <mergeCell ref="C27:C30"/>
    <mergeCell ref="B27:B30"/>
    <mergeCell ref="D31:D34"/>
    <mergeCell ref="C31:C34"/>
    <mergeCell ref="D90:D93"/>
    <mergeCell ref="C90:C93"/>
    <mergeCell ref="B90:B93"/>
    <mergeCell ref="C102:C105"/>
    <mergeCell ref="B102:B105"/>
    <mergeCell ref="D102:D105"/>
    <mergeCell ref="B106:B110"/>
    <mergeCell ref="D98:D101"/>
    <mergeCell ref="C98:C101"/>
    <mergeCell ref="B98:B101"/>
    <mergeCell ref="C121:C125"/>
    <mergeCell ref="B121:B125"/>
    <mergeCell ref="C106:C110"/>
    <mergeCell ref="C116:C120"/>
    <mergeCell ref="B163:G163"/>
    <mergeCell ref="B155:H155"/>
    <mergeCell ref="B154:G154"/>
    <mergeCell ref="B151:G151"/>
    <mergeCell ref="B150:K150"/>
    <mergeCell ref="D140:D141"/>
    <mergeCell ref="C140:C141"/>
    <mergeCell ref="B140:B141"/>
    <mergeCell ref="B148:K148"/>
    <mergeCell ref="B149:K149"/>
    <mergeCell ref="B147:K147"/>
    <mergeCell ref="C142:C143"/>
    <mergeCell ref="B142:B143"/>
    <mergeCell ref="D142:D143"/>
    <mergeCell ref="C35:C38"/>
    <mergeCell ref="B35:B38"/>
    <mergeCell ref="D39:D42"/>
    <mergeCell ref="C39:C42"/>
    <mergeCell ref="C64:C67"/>
    <mergeCell ref="B85:B88"/>
    <mergeCell ref="B56:B59"/>
    <mergeCell ref="B64:B67"/>
    <mergeCell ref="D72:D75"/>
    <mergeCell ref="C72:C75"/>
    <mergeCell ref="C81:C84"/>
    <mergeCell ref="B81:B84"/>
    <mergeCell ref="B72:B75"/>
    <mergeCell ref="B39:B42"/>
    <mergeCell ref="D68:D71"/>
    <mergeCell ref="C68:C71"/>
    <mergeCell ref="D81:D84"/>
    <mergeCell ref="D85:D88"/>
    <mergeCell ref="C85:C88"/>
    <mergeCell ref="F10:K10"/>
    <mergeCell ref="F9:K9"/>
    <mergeCell ref="B3:K3"/>
    <mergeCell ref="B4:K4"/>
    <mergeCell ref="B5:K5"/>
    <mergeCell ref="C6:K6"/>
    <mergeCell ref="B7:K7"/>
    <mergeCell ref="B9:B11"/>
    <mergeCell ref="C9:C11"/>
    <mergeCell ref="D9:D11"/>
    <mergeCell ref="E9:E11"/>
    <mergeCell ref="C18:K18"/>
    <mergeCell ref="B44:B47"/>
    <mergeCell ref="D76:D80"/>
    <mergeCell ref="C76:C80"/>
    <mergeCell ref="B76:B80"/>
    <mergeCell ref="B68:B71"/>
    <mergeCell ref="D44:D47"/>
    <mergeCell ref="C44:C47"/>
    <mergeCell ref="D56:D59"/>
    <mergeCell ref="C56:C59"/>
    <mergeCell ref="D19:D22"/>
    <mergeCell ref="B19:B22"/>
    <mergeCell ref="C19:C22"/>
    <mergeCell ref="D48:D51"/>
    <mergeCell ref="C48:C51"/>
    <mergeCell ref="D52:D55"/>
    <mergeCell ref="C52:C55"/>
    <mergeCell ref="D64:D67"/>
    <mergeCell ref="B48:B51"/>
    <mergeCell ref="B52:B55"/>
    <mergeCell ref="B23:B26"/>
    <mergeCell ref="C23:C26"/>
    <mergeCell ref="B31:B34"/>
    <mergeCell ref="D35:D38"/>
    <mergeCell ref="B94:B97"/>
    <mergeCell ref="C94:C97"/>
    <mergeCell ref="D94:D97"/>
    <mergeCell ref="B13:B17"/>
    <mergeCell ref="D13:D17"/>
    <mergeCell ref="C13:C17"/>
    <mergeCell ref="C136:C137"/>
    <mergeCell ref="B136:B137"/>
    <mergeCell ref="D136:D137"/>
    <mergeCell ref="D130:D131"/>
    <mergeCell ref="C130:C131"/>
    <mergeCell ref="B130:B131"/>
    <mergeCell ref="D132:D133"/>
    <mergeCell ref="C132:C133"/>
    <mergeCell ref="B132:B133"/>
    <mergeCell ref="D134:D135"/>
    <mergeCell ref="C134:C135"/>
    <mergeCell ref="B134:B135"/>
    <mergeCell ref="D60:D63"/>
    <mergeCell ref="C60:C63"/>
    <mergeCell ref="B60:B63"/>
    <mergeCell ref="D111:D115"/>
    <mergeCell ref="C111:C115"/>
    <mergeCell ref="B111:B115"/>
  </mergeCells>
  <printOptions horizontalCentered="1"/>
  <pageMargins left="0.78740157480314965" right="0.70866141732283472" top="1.1811023622047245" bottom="0.55118110236220474" header="0.31496062992125984" footer="0.31496062992125984"/>
  <pageSetup paperSize="9" fitToHeight="7" orientation="landscape" useFirstPageNumber="1" r:id="rId1"/>
  <headerFooter differentFirst="1">
    <oddHeader>&amp;C&amp;P</oddHeader>
  </headerFooter>
  <rowBreaks count="3" manualBreakCount="3">
    <brk id="42" min="1" max="10" man="1"/>
    <brk id="88" min="1" max="10" man="1"/>
    <brk id="125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5"/>
  <sheetViews>
    <sheetView workbookViewId="0">
      <selection activeCell="F25" sqref="E25:F25"/>
    </sheetView>
  </sheetViews>
  <sheetFormatPr defaultRowHeight="15" x14ac:dyDescent="0.25"/>
  <cols>
    <col min="2" max="3" width="36.28515625" customWidth="1"/>
    <col min="6" max="6" width="18.7109375" customWidth="1"/>
  </cols>
  <sheetData>
    <row r="1" spans="2:6" thickBot="1" x14ac:dyDescent="0.35"/>
    <row r="2" spans="2:6" s="1" customFormat="1" ht="16.899999999999999" customHeight="1" thickBot="1" x14ac:dyDescent="0.3">
      <c r="B2" s="2" t="s">
        <v>13</v>
      </c>
      <c r="C2" s="3" t="s">
        <v>14</v>
      </c>
      <c r="D2" s="3">
        <v>2928</v>
      </c>
      <c r="E2" s="3">
        <v>3600</v>
      </c>
      <c r="F2" s="3" t="s">
        <v>15</v>
      </c>
    </row>
    <row r="3" spans="2:6" s="1" customFormat="1" ht="16.899999999999999" customHeight="1" thickBot="1" x14ac:dyDescent="0.3">
      <c r="B3" s="4" t="s">
        <v>16</v>
      </c>
      <c r="C3" s="5" t="s">
        <v>17</v>
      </c>
      <c r="D3" s="6">
        <v>88347</v>
      </c>
      <c r="E3" s="5">
        <v>2600</v>
      </c>
      <c r="F3" s="5" t="s">
        <v>18</v>
      </c>
    </row>
    <row r="4" spans="2:6" s="1" customFormat="1" ht="16.899999999999999" customHeight="1" thickBot="1" x14ac:dyDescent="0.3">
      <c r="B4" s="7" t="s">
        <v>13</v>
      </c>
      <c r="C4" s="8" t="s">
        <v>19</v>
      </c>
      <c r="D4" s="9">
        <v>1380</v>
      </c>
      <c r="E4" s="8">
        <v>3600</v>
      </c>
      <c r="F4" s="8" t="s">
        <v>20</v>
      </c>
    </row>
    <row r="5" spans="2:6" s="1" customFormat="1" ht="16.899999999999999" customHeight="1" thickBot="1" x14ac:dyDescent="0.3">
      <c r="B5" s="7" t="s">
        <v>21</v>
      </c>
      <c r="C5" s="8" t="s">
        <v>22</v>
      </c>
      <c r="D5" s="9">
        <v>6200</v>
      </c>
      <c r="E5" s="8">
        <v>200</v>
      </c>
      <c r="F5" s="8" t="s">
        <v>23</v>
      </c>
    </row>
    <row r="6" spans="2:6" s="1" customFormat="1" ht="16.899999999999999" customHeight="1" thickBot="1" x14ac:dyDescent="0.3">
      <c r="B6" s="7" t="s">
        <v>24</v>
      </c>
      <c r="C6" s="8" t="s">
        <v>22</v>
      </c>
      <c r="D6" s="8">
        <v>7176</v>
      </c>
      <c r="E6" s="8">
        <v>2800</v>
      </c>
      <c r="F6" s="8" t="s">
        <v>25</v>
      </c>
    </row>
    <row r="7" spans="2:6" s="1" customFormat="1" ht="16.899999999999999" customHeight="1" thickBot="1" x14ac:dyDescent="0.3">
      <c r="B7" s="7" t="s">
        <v>26</v>
      </c>
      <c r="C7" s="8" t="s">
        <v>22</v>
      </c>
      <c r="D7" s="8">
        <v>13600</v>
      </c>
      <c r="E7" s="8">
        <v>300</v>
      </c>
      <c r="F7" s="8" t="s">
        <v>27</v>
      </c>
    </row>
    <row r="8" spans="2:6" s="1" customFormat="1" ht="16.899999999999999" customHeight="1" x14ac:dyDescent="0.25">
      <c r="B8" s="10" t="s">
        <v>28</v>
      </c>
      <c r="C8" s="112" t="s">
        <v>29</v>
      </c>
      <c r="D8" s="112">
        <v>800</v>
      </c>
      <c r="E8" s="112">
        <v>3000</v>
      </c>
      <c r="F8" s="112" t="s">
        <v>30</v>
      </c>
    </row>
    <row r="9" spans="2:6" s="1" customFormat="1" ht="16.899999999999999" customHeight="1" thickBot="1" x14ac:dyDescent="0.3">
      <c r="B9" s="7">
        <v>16</v>
      </c>
      <c r="C9" s="113"/>
      <c r="D9" s="113"/>
      <c r="E9" s="113"/>
      <c r="F9" s="113"/>
    </row>
    <row r="10" spans="2:6" s="1" customFormat="1" ht="16.899999999999999" customHeight="1" x14ac:dyDescent="0.25">
      <c r="B10" s="10" t="s">
        <v>28</v>
      </c>
      <c r="C10" s="112" t="s">
        <v>29</v>
      </c>
      <c r="D10" s="112">
        <v>1800</v>
      </c>
      <c r="E10" s="112">
        <v>2000</v>
      </c>
      <c r="F10" s="112" t="s">
        <v>31</v>
      </c>
    </row>
    <row r="11" spans="2:6" s="1" customFormat="1" ht="16.899999999999999" customHeight="1" thickBot="1" x14ac:dyDescent="0.3">
      <c r="B11" s="7">
        <v>87</v>
      </c>
      <c r="C11" s="113"/>
      <c r="D11" s="113"/>
      <c r="E11" s="113"/>
      <c r="F11" s="113"/>
    </row>
    <row r="12" spans="2:6" s="1" customFormat="1" ht="16.899999999999999" customHeight="1" thickBot="1" x14ac:dyDescent="0.3">
      <c r="B12" s="7" t="s">
        <v>32</v>
      </c>
      <c r="C12" s="8" t="s">
        <v>19</v>
      </c>
      <c r="D12" s="8">
        <v>3951</v>
      </c>
      <c r="E12" s="8">
        <v>2500</v>
      </c>
      <c r="F12" s="8" t="s">
        <v>33</v>
      </c>
    </row>
    <row r="13" spans="2:6" s="1" customFormat="1" ht="16.899999999999999" customHeight="1" thickBot="1" x14ac:dyDescent="0.3">
      <c r="B13" s="7" t="s">
        <v>34</v>
      </c>
      <c r="C13" s="8" t="s">
        <v>35</v>
      </c>
      <c r="D13" s="8">
        <v>1900</v>
      </c>
      <c r="E13" s="8">
        <v>4600</v>
      </c>
      <c r="F13" s="8" t="s">
        <v>36</v>
      </c>
    </row>
    <row r="14" spans="2:6" s="1" customFormat="1" ht="16.899999999999999" customHeight="1" thickBot="1" x14ac:dyDescent="0.3">
      <c r="B14" s="7" t="s">
        <v>37</v>
      </c>
      <c r="C14" s="8" t="s">
        <v>38</v>
      </c>
      <c r="D14" s="8">
        <v>1118</v>
      </c>
      <c r="E14" s="8">
        <v>4600</v>
      </c>
      <c r="F14" s="8" t="s">
        <v>39</v>
      </c>
    </row>
    <row r="15" spans="2:6" s="1" customFormat="1" ht="16.899999999999999" customHeight="1" x14ac:dyDescent="0.25">
      <c r="B15" s="112" t="s">
        <v>40</v>
      </c>
      <c r="C15" s="11" t="s">
        <v>41</v>
      </c>
      <c r="D15" s="112">
        <v>5000</v>
      </c>
      <c r="E15" s="112">
        <v>4600</v>
      </c>
      <c r="F15" s="112" t="s">
        <v>43</v>
      </c>
    </row>
    <row r="16" spans="2:6" s="1" customFormat="1" ht="16.899999999999999" customHeight="1" thickBot="1" x14ac:dyDescent="0.3">
      <c r="B16" s="113"/>
      <c r="C16" s="8" t="s">
        <v>42</v>
      </c>
      <c r="D16" s="113"/>
      <c r="E16" s="113"/>
      <c r="F16" s="113"/>
    </row>
    <row r="17" spans="2:6" s="1" customFormat="1" ht="16.899999999999999" customHeight="1" thickBot="1" x14ac:dyDescent="0.3">
      <c r="B17" s="7" t="s">
        <v>44</v>
      </c>
      <c r="C17" s="8" t="s">
        <v>45</v>
      </c>
      <c r="D17" s="8">
        <v>20455</v>
      </c>
      <c r="E17" s="8">
        <v>1600</v>
      </c>
      <c r="F17" s="8" t="s">
        <v>46</v>
      </c>
    </row>
    <row r="18" spans="2:6" s="1" customFormat="1" ht="16.899999999999999" customHeight="1" thickBot="1" x14ac:dyDescent="0.3">
      <c r="B18" s="7" t="s">
        <v>47</v>
      </c>
      <c r="C18" s="8" t="s">
        <v>48</v>
      </c>
      <c r="D18" s="8">
        <v>1842</v>
      </c>
      <c r="E18" s="8">
        <v>100</v>
      </c>
      <c r="F18" s="8" t="s">
        <v>49</v>
      </c>
    </row>
    <row r="19" spans="2:6" s="1" customFormat="1" ht="16.899999999999999" customHeight="1" x14ac:dyDescent="0.25">
      <c r="B19" s="112" t="s">
        <v>50</v>
      </c>
      <c r="C19" s="11" t="s">
        <v>41</v>
      </c>
      <c r="D19" s="112">
        <v>13122.52</v>
      </c>
      <c r="E19" s="112">
        <v>2800</v>
      </c>
      <c r="F19" s="112" t="s">
        <v>52</v>
      </c>
    </row>
    <row r="20" spans="2:6" s="1" customFormat="1" ht="16.899999999999999" customHeight="1" thickBot="1" x14ac:dyDescent="0.3">
      <c r="B20" s="113"/>
      <c r="C20" s="8" t="s">
        <v>51</v>
      </c>
      <c r="D20" s="113"/>
      <c r="E20" s="113"/>
      <c r="F20" s="113"/>
    </row>
    <row r="21" spans="2:6" s="1" customFormat="1" ht="16.899999999999999" customHeight="1" x14ac:dyDescent="0.25">
      <c r="B21" s="112" t="s">
        <v>32</v>
      </c>
      <c r="C21" s="11" t="s">
        <v>41</v>
      </c>
      <c r="D21" s="112">
        <v>3951</v>
      </c>
      <c r="E21" s="112">
        <v>4000</v>
      </c>
      <c r="F21" s="112" t="s">
        <v>54</v>
      </c>
    </row>
    <row r="22" spans="2:6" s="1" customFormat="1" ht="16.899999999999999" customHeight="1" thickBot="1" x14ac:dyDescent="0.3">
      <c r="B22" s="113"/>
      <c r="C22" s="8" t="s">
        <v>53</v>
      </c>
      <c r="D22" s="113"/>
      <c r="E22" s="113"/>
      <c r="F22" s="113"/>
    </row>
    <row r="23" spans="2:6" s="1" customFormat="1" ht="16.899999999999999" customHeight="1" x14ac:dyDescent="0.25">
      <c r="B23" s="112" t="s">
        <v>34</v>
      </c>
      <c r="C23" s="11" t="s">
        <v>41</v>
      </c>
      <c r="D23" s="112">
        <v>1321</v>
      </c>
      <c r="E23" s="112">
        <v>4000</v>
      </c>
      <c r="F23" s="112" t="s">
        <v>56</v>
      </c>
    </row>
    <row r="24" spans="2:6" s="1" customFormat="1" ht="16.899999999999999" customHeight="1" thickBot="1" x14ac:dyDescent="0.3">
      <c r="B24" s="113"/>
      <c r="C24" s="8" t="s">
        <v>55</v>
      </c>
      <c r="D24" s="113"/>
      <c r="E24" s="113"/>
      <c r="F24" s="113"/>
    </row>
    <row r="25" spans="2:6" s="1" customFormat="1" ht="16.899999999999999" customHeight="1" thickBot="1" x14ac:dyDescent="0.3">
      <c r="B25" s="7" t="s">
        <v>16</v>
      </c>
      <c r="C25" s="8" t="s">
        <v>57</v>
      </c>
      <c r="D25" s="8">
        <v>13829.24</v>
      </c>
      <c r="E25" s="8">
        <v>4000</v>
      </c>
      <c r="F25" s="8" t="s">
        <v>58</v>
      </c>
    </row>
  </sheetData>
  <mergeCells count="24">
    <mergeCell ref="C8:C9"/>
    <mergeCell ref="D8:D9"/>
    <mergeCell ref="E8:E9"/>
    <mergeCell ref="F8:F9"/>
    <mergeCell ref="C10:C11"/>
    <mergeCell ref="D10:D11"/>
    <mergeCell ref="E10:E11"/>
    <mergeCell ref="F10:F11"/>
    <mergeCell ref="B15:B16"/>
    <mergeCell ref="D15:D16"/>
    <mergeCell ref="E15:E16"/>
    <mergeCell ref="F15:F16"/>
    <mergeCell ref="B19:B20"/>
    <mergeCell ref="D19:D20"/>
    <mergeCell ref="E19:E20"/>
    <mergeCell ref="F19:F20"/>
    <mergeCell ref="B21:B22"/>
    <mergeCell ref="D21:D22"/>
    <mergeCell ref="E21:E22"/>
    <mergeCell ref="F21:F22"/>
    <mergeCell ref="B23:B24"/>
    <mergeCell ref="D23:D24"/>
    <mergeCell ref="E23:E24"/>
    <mergeCell ref="F23:F2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J26"/>
  <sheetViews>
    <sheetView workbookViewId="0">
      <selection activeCell="O24" sqref="O24"/>
    </sheetView>
  </sheetViews>
  <sheetFormatPr defaultRowHeight="15" x14ac:dyDescent="0.25"/>
  <cols>
    <col min="3" max="3" width="20.140625" customWidth="1"/>
    <col min="4" max="4" width="15.7109375" customWidth="1"/>
    <col min="5" max="5" width="16.7109375" customWidth="1"/>
    <col min="6" max="6" width="21.5703125" customWidth="1"/>
    <col min="7" max="7" width="15.42578125" customWidth="1"/>
  </cols>
  <sheetData>
    <row r="4" spans="3:10" x14ac:dyDescent="0.25">
      <c r="C4" t="s">
        <v>63</v>
      </c>
      <c r="D4" t="s">
        <v>7</v>
      </c>
      <c r="E4" t="s">
        <v>66</v>
      </c>
      <c r="F4" t="s">
        <v>62</v>
      </c>
      <c r="H4" t="s">
        <v>9</v>
      </c>
    </row>
    <row r="5" spans="3:10" x14ac:dyDescent="0.25">
      <c r="G5" t="s">
        <v>4</v>
      </c>
      <c r="H5" t="s">
        <v>5</v>
      </c>
    </row>
    <row r="6" spans="3:10" x14ac:dyDescent="0.25">
      <c r="H6" t="s">
        <v>67</v>
      </c>
      <c r="I6" t="s">
        <v>68</v>
      </c>
      <c r="J6" t="s">
        <v>77</v>
      </c>
    </row>
    <row r="7" spans="3:10" ht="14.45" x14ac:dyDescent="0.3"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</row>
    <row r="8" spans="3:10" x14ac:dyDescent="0.25">
      <c r="C8" t="s">
        <v>61</v>
      </c>
    </row>
    <row r="9" spans="3:10" x14ac:dyDescent="0.25">
      <c r="D9" t="s">
        <v>1</v>
      </c>
      <c r="F9" t="s">
        <v>6</v>
      </c>
      <c r="G9">
        <v>209245.88999999998</v>
      </c>
      <c r="H9">
        <v>155543.25</v>
      </c>
      <c r="I9">
        <v>49275.9</v>
      </c>
      <c r="J9">
        <v>4426.74</v>
      </c>
    </row>
    <row r="10" spans="3:10" x14ac:dyDescent="0.25">
      <c r="F10" t="s">
        <v>10</v>
      </c>
      <c r="G10">
        <v>128529.38</v>
      </c>
      <c r="H10">
        <v>105409.66</v>
      </c>
      <c r="I10">
        <v>23119.72</v>
      </c>
    </row>
    <row r="11" spans="3:10" x14ac:dyDescent="0.25">
      <c r="F11" t="s">
        <v>3</v>
      </c>
      <c r="G11">
        <v>55912.31</v>
      </c>
      <c r="H11">
        <v>40266.329999999994</v>
      </c>
      <c r="I11">
        <v>15645.98</v>
      </c>
    </row>
    <row r="12" spans="3:10" x14ac:dyDescent="0.25">
      <c r="F12" t="s">
        <v>2</v>
      </c>
      <c r="G12">
        <v>24804.199999999997</v>
      </c>
      <c r="H12">
        <v>9867.26</v>
      </c>
      <c r="I12">
        <v>10510.2</v>
      </c>
      <c r="J12">
        <v>4426.74</v>
      </c>
    </row>
    <row r="13" spans="3:10" x14ac:dyDescent="0.25">
      <c r="F13" t="s">
        <v>65</v>
      </c>
    </row>
    <row r="22" spans="3:10" x14ac:dyDescent="0.25">
      <c r="C22" t="s">
        <v>11</v>
      </c>
      <c r="D22" t="s">
        <v>59</v>
      </c>
      <c r="F22" t="s">
        <v>6</v>
      </c>
      <c r="G22">
        <v>172940.64</v>
      </c>
      <c r="H22">
        <v>141453.10999999999</v>
      </c>
      <c r="I22">
        <v>28812.53</v>
      </c>
      <c r="J22">
        <v>2675</v>
      </c>
    </row>
    <row r="23" spans="3:10" x14ac:dyDescent="0.25">
      <c r="F23" t="s">
        <v>10</v>
      </c>
      <c r="G23">
        <v>107150.41</v>
      </c>
      <c r="H23">
        <v>94891.05</v>
      </c>
      <c r="I23">
        <v>12259.36</v>
      </c>
    </row>
    <row r="24" spans="3:10" x14ac:dyDescent="0.25">
      <c r="F24" t="s">
        <v>3</v>
      </c>
      <c r="G24">
        <v>45826.29</v>
      </c>
      <c r="H24">
        <v>37552.199999999997</v>
      </c>
      <c r="I24">
        <v>8274.09</v>
      </c>
    </row>
    <row r="25" spans="3:10" x14ac:dyDescent="0.25">
      <c r="F25" t="s">
        <v>2</v>
      </c>
      <c r="G25">
        <v>19963.939999999999</v>
      </c>
      <c r="H25">
        <v>9009.86</v>
      </c>
      <c r="I25">
        <v>8279.08</v>
      </c>
      <c r="J25">
        <v>2675</v>
      </c>
    </row>
    <row r="26" spans="3:10" x14ac:dyDescent="0.25">
      <c r="F26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Q28" sqref="Q28"/>
    </sheetView>
  </sheetViews>
  <sheetFormatPr defaultRowHeight="15" x14ac:dyDescent="0.25"/>
  <cols>
    <col min="5" max="5" width="17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2025год</vt:lpstr>
      <vt:lpstr>Лист1</vt:lpstr>
      <vt:lpstr>Лист2</vt:lpstr>
      <vt:lpstr>Лист3</vt:lpstr>
      <vt:lpstr>Лист1!_GoBack</vt:lpstr>
      <vt:lpstr>'2025год'!Область_печати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2025-12-24T04:43:51Z</dcterms:modified>
</cp:coreProperties>
</file>