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E8B2C6C7-DF1E-42C1-BC6B-C3975568FAAB}" xr6:coauthVersionLast="47" xr6:coauthVersionMax="47" xr10:uidLastSave="{00000000-0000-0000-0000-000000000000}"/>
  <bookViews>
    <workbookView xWindow="-120" yWindow="-120" windowWidth="29040" windowHeight="15720" tabRatio="778" xr2:uid="{00000000-000D-0000-FFFF-FFFF00000000}"/>
  </bookViews>
  <sheets>
    <sheet name="Прогноз до 2026 г." sheetId="1" r:id="rId1"/>
  </sheets>
  <definedNames>
    <definedName name="_xlnm._FilterDatabase" localSheetId="0" hidden="1">'Прогноз до 2026 г.'!$A$9:$J$172</definedName>
    <definedName name="_xlnm.Print_Titles" localSheetId="0">'Прогноз до 2026 г.'!$7:$9</definedName>
    <definedName name="_xlnm.Print_Area" localSheetId="0">'Прогноз до 2026 г.'!$A$1:$I$171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9" i="1" l="1"/>
  <c r="E169" i="1"/>
  <c r="F169" i="1"/>
  <c r="G169" i="1"/>
  <c r="H169" i="1"/>
  <c r="I169" i="1"/>
  <c r="C169" i="1"/>
  <c r="I158" i="1" l="1"/>
  <c r="H158" i="1"/>
  <c r="G158" i="1"/>
  <c r="F158" i="1"/>
  <c r="E158" i="1"/>
  <c r="I82" i="1"/>
  <c r="I80" i="1" s="1"/>
  <c r="H82" i="1"/>
  <c r="H80" i="1" s="1"/>
  <c r="G82" i="1"/>
  <c r="G80" i="1" s="1"/>
  <c r="F82" i="1"/>
  <c r="F80" i="1" s="1"/>
  <c r="E82" i="1"/>
  <c r="E80" i="1" s="1"/>
  <c r="D82" i="1"/>
  <c r="D80" i="1" s="1"/>
  <c r="C82" i="1"/>
  <c r="C80" i="1" s="1"/>
  <c r="D50" i="1" l="1"/>
  <c r="D40" i="1" l="1"/>
  <c r="D37" i="1"/>
  <c r="E37" i="1"/>
  <c r="E34" i="1"/>
  <c r="F34" i="1"/>
  <c r="G34" i="1"/>
  <c r="D43" i="1"/>
  <c r="E43" i="1"/>
  <c r="F43" i="1"/>
  <c r="G43" i="1"/>
  <c r="H43" i="1"/>
  <c r="I43" i="1"/>
  <c r="G40" i="1"/>
  <c r="G37" i="1"/>
  <c r="F37" i="1"/>
  <c r="E50" i="1"/>
  <c r="F50" i="1"/>
  <c r="G50" i="1"/>
  <c r="H50" i="1"/>
  <c r="I50" i="1"/>
  <c r="E40" i="1" l="1"/>
  <c r="E31" i="1" s="1"/>
  <c r="F40" i="1"/>
  <c r="F31" i="1" s="1"/>
  <c r="G31" i="1"/>
  <c r="D24" i="1"/>
  <c r="E24" i="1"/>
  <c r="F24" i="1"/>
  <c r="G24" i="1"/>
  <c r="H24" i="1"/>
  <c r="I24" i="1"/>
  <c r="E22" i="1"/>
  <c r="E20" i="1"/>
  <c r="D13" i="1"/>
  <c r="E13" i="1"/>
  <c r="F13" i="1"/>
  <c r="G13" i="1"/>
  <c r="H13" i="1"/>
  <c r="I13" i="1"/>
  <c r="C13" i="1"/>
  <c r="H40" i="1" l="1"/>
  <c r="D109" i="1"/>
  <c r="D107" i="1" s="1"/>
  <c r="E109" i="1"/>
  <c r="E107" i="1" s="1"/>
  <c r="F109" i="1"/>
  <c r="F107" i="1" s="1"/>
  <c r="G109" i="1"/>
  <c r="G107" i="1" s="1"/>
  <c r="H109" i="1"/>
  <c r="H107" i="1" s="1"/>
  <c r="I109" i="1"/>
  <c r="I107" i="1" s="1"/>
  <c r="C109" i="1"/>
  <c r="C107" i="1" s="1"/>
  <c r="I40" i="1" l="1"/>
  <c r="D58" i="1"/>
  <c r="C58" i="1"/>
  <c r="D153" i="1"/>
  <c r="E153" i="1"/>
  <c r="F153" i="1"/>
  <c r="G153" i="1"/>
  <c r="H153" i="1"/>
  <c r="I153" i="1"/>
  <c r="D150" i="1"/>
  <c r="E150" i="1"/>
  <c r="F150" i="1"/>
  <c r="G150" i="1"/>
  <c r="H150" i="1"/>
  <c r="I150" i="1"/>
  <c r="C150" i="1"/>
  <c r="D27" i="1"/>
  <c r="E27" i="1"/>
  <c r="F27" i="1"/>
  <c r="G27" i="1"/>
  <c r="H27" i="1"/>
  <c r="I27" i="1"/>
  <c r="E26" i="1" l="1"/>
  <c r="D19" i="1" l="1"/>
  <c r="E19" i="1"/>
  <c r="F19" i="1"/>
  <c r="G19" i="1"/>
  <c r="H19" i="1"/>
  <c r="I19" i="1"/>
  <c r="D23" i="1" l="1"/>
  <c r="E23" i="1"/>
  <c r="F23" i="1"/>
  <c r="G23" i="1"/>
  <c r="H23" i="1"/>
  <c r="I23" i="1"/>
  <c r="E21" i="1" l="1"/>
  <c r="E18" i="1" l="1"/>
  <c r="E11" i="1"/>
  <c r="E28" i="1"/>
  <c r="E75" i="1" l="1"/>
  <c r="E73" i="1"/>
  <c r="C50" i="1" l="1"/>
  <c r="C20" i="1" l="1"/>
  <c r="C26" i="1"/>
  <c r="C24" i="1"/>
  <c r="C19" i="1"/>
  <c r="C28" i="1" l="1"/>
  <c r="C22" i="1"/>
  <c r="C21" i="1"/>
  <c r="C40" i="1"/>
  <c r="C37" i="1"/>
  <c r="C34" i="1"/>
  <c r="C23" i="1" l="1"/>
  <c r="H37" i="1" l="1"/>
  <c r="I37" i="1"/>
  <c r="D34" i="1" l="1"/>
  <c r="D31" i="1" s="1"/>
  <c r="H34" i="1" l="1"/>
  <c r="H31" i="1" s="1"/>
  <c r="C18" i="1"/>
  <c r="C43" i="1"/>
  <c r="C31" i="1" s="1"/>
  <c r="I34" i="1" l="1"/>
  <c r="I31" i="1" s="1"/>
  <c r="E58" i="1" l="1"/>
  <c r="F58" i="1"/>
  <c r="G58" i="1"/>
  <c r="H58" i="1"/>
  <c r="I58" i="1"/>
  <c r="F35" i="1" l="1"/>
  <c r="G35" i="1"/>
  <c r="H35" i="1"/>
  <c r="I35" i="1" l="1"/>
  <c r="D35" i="1"/>
  <c r="E35" i="1"/>
  <c r="I41" i="1"/>
  <c r="E41" i="1"/>
  <c r="G41" i="1"/>
  <c r="F38" i="1"/>
  <c r="E38" i="1"/>
  <c r="D18" i="1"/>
  <c r="D20" i="1"/>
  <c r="D21" i="1"/>
  <c r="D26" i="1"/>
  <c r="F32" i="1" l="1"/>
  <c r="I38" i="1"/>
  <c r="D22" i="1"/>
  <c r="D11" i="1"/>
  <c r="H41" i="1"/>
  <c r="F41" i="1"/>
  <c r="G38" i="1"/>
  <c r="D38" i="1"/>
  <c r="H38" i="1"/>
  <c r="D32" i="1" l="1"/>
  <c r="E32" i="1"/>
  <c r="I32" i="1"/>
  <c r="H32" i="1"/>
  <c r="G32" i="1"/>
  <c r="D75" i="1"/>
  <c r="D73" i="1"/>
  <c r="F18" i="1" l="1"/>
  <c r="G18" i="1"/>
  <c r="H18" i="1"/>
  <c r="I18" i="1"/>
  <c r="F21" i="1"/>
  <c r="G21" i="1"/>
  <c r="H21" i="1"/>
  <c r="I21" i="1"/>
  <c r="F26" i="1"/>
  <c r="G26" i="1"/>
  <c r="H26" i="1"/>
  <c r="I26" i="1"/>
  <c r="I22" i="1" l="1"/>
  <c r="H22" i="1"/>
  <c r="G22" i="1"/>
  <c r="F22" i="1"/>
  <c r="D41" i="1" l="1"/>
  <c r="F20" i="1" l="1"/>
  <c r="G20" i="1"/>
  <c r="H20" i="1"/>
  <c r="I20" i="1"/>
  <c r="F11" i="1" l="1"/>
  <c r="F75" i="1" s="1"/>
  <c r="G11" i="1"/>
  <c r="G75" i="1" s="1"/>
  <c r="H11" i="1"/>
  <c r="H75" i="1" s="1"/>
  <c r="I11" i="1"/>
  <c r="I75" i="1" s="1"/>
  <c r="G73" i="1" l="1"/>
  <c r="F73" i="1"/>
  <c r="H73" i="1"/>
  <c r="I73" i="1"/>
  <c r="D28" i="1"/>
  <c r="H28" i="1" l="1"/>
  <c r="G28" i="1"/>
  <c r="F28" i="1"/>
  <c r="I28" i="1" l="1"/>
  <c r="C11" i="1" l="1"/>
  <c r="C75" i="1" s="1"/>
  <c r="C27" i="1"/>
  <c r="C73" i="1" l="1"/>
  <c r="C153" i="1"/>
</calcChain>
</file>

<file path=xl/sharedStrings.xml><?xml version="1.0" encoding="utf-8"?>
<sst xmlns="http://schemas.openxmlformats.org/spreadsheetml/2006/main" count="322" uniqueCount="117">
  <si>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</si>
  <si>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</si>
  <si>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</si>
  <si>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</si>
  <si>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</si>
  <si>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</si>
  <si>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</si>
  <si>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</si>
  <si>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</si>
  <si>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</si>
  <si>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</si>
  <si>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</si>
  <si>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</si>
  <si>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</si>
  <si>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</si>
  <si>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</si>
  <si>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</si>
  <si>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</si>
  <si>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</si>
  <si>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</si>
  <si>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 чел.</t>
  </si>
  <si>
    <t>в том числе:</t>
  </si>
  <si>
    <t>Выплаты социального характера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</si>
  <si>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</si>
  <si>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</si>
  <si>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</si>
  <si>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</si>
  <si>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</si>
  <si>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</si>
  <si>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</si>
  <si>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х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</si>
  <si>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</si>
  <si>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</si>
  <si>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</si>
  <si>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</si>
  <si>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</si>
  <si>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</si>
  <si>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</si>
  <si>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</si>
  <si>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</si>
  <si>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</si>
  <si>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</si>
  <si>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</si>
  <si>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</si>
  <si>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</si>
  <si>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</si>
  <si>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</si>
  <si>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</si>
  <si>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</si>
  <si>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</si>
  <si>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</si>
  <si>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</si>
  <si>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</si>
  <si>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…</t>
  </si>
  <si>
    <t>Прибыль прибыльных предприятий (с учетом предприятий малого бизнеса)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</si>
  <si>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</si>
  <si>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</si>
  <si>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</si>
  <si>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</si>
  <si>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</si>
  <si>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</si>
  <si>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</si>
  <si>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</si>
  <si>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</si>
  <si>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</si>
  <si>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</si>
  <si>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</si>
  <si>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</si>
  <si>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</si>
  <si>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</si>
  <si>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</si>
  <si>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</si>
  <si>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</si>
  <si>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</si>
  <si>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</si>
  <si>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</si>
  <si>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</si>
  <si>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</si>
  <si>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</si>
  <si>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</si>
  <si>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</si>
  <si>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</si>
  <si>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</si>
  <si>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</si>
  <si>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</si>
  <si>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</si>
  <si>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</si>
  <si>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</si>
  <si>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</si>
  <si>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</si>
  <si>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</si>
  <si>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</si>
  <si>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</si>
  <si>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</si>
  <si>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</si>
  <si>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</si>
  <si>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</si>
  <si>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Деятельность в области культуры, спорта, организации досуга и развлечений, в том числе: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</si>
  <si>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</si>
  <si>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</si>
  <si>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Управление (администрация структурные подразделения)</t>
  </si>
  <si>
    <t xml:space="preserve"> Прочее</t>
  </si>
  <si>
    <t>Прочее</t>
  </si>
  <si>
    <t>Деятельность гостиниц и предприятий общественного питания</t>
  </si>
  <si>
    <t xml:space="preserve"> </t>
  </si>
  <si>
    <t>Учреждения образования в сфере культуры</t>
  </si>
  <si>
    <t>2024 год</t>
  </si>
  <si>
    <t>Факт           2021 года</t>
  </si>
  <si>
    <t>2025 год</t>
  </si>
  <si>
    <t>1 вариант  (консервативный)</t>
  </si>
  <si>
    <t>2 вариант  (базовый)</t>
  </si>
  <si>
    <t>2026 год</t>
  </si>
  <si>
    <t>Факт           2022 года</t>
  </si>
  <si>
    <t>Оценка 
2023 года</t>
  </si>
  <si>
    <t>Прогноз социально-экономического развития муниципального образования "город Черемхово" на 2024-2026 гг.</t>
  </si>
  <si>
    <t>Форма прогноза до 2026 г.</t>
  </si>
  <si>
    <t>Приложение 1 к прогнозу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</si>
</sst>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0.0"/>
    <numFmt numFmtId="166" formatCode="#,##0.000"/>
    <numFmt numFmtId="167" formatCode="0.000"/>
    <numFmt numFmtId="169" formatCode="#,##0.0"/>
    <numFmt numFmtId="170" formatCode="0.0%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66" fontId="5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0" fontId="4" fillId="0" borderId="0" xfId="0" applyNumberFormat="1" applyFont="1" applyFill="1" applyAlignment="1">
      <alignment wrapText="1"/>
    </xf>
    <xf numFmtId="170" fontId="4" fillId="0" borderId="0" xfId="0" applyNumberFormat="1" applyFont="1" applyFill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69" fontId="6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right" wrapText="1"/>
    </xf>
    <xf numFmtId="167" fontId="5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9BDEFF"/>
      <color rgb="FF00FFFF"/>
      <color rgb="FF99FFCC"/>
      <color rgb="FF66FFFF"/>
      <color rgb="FFCCCC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</sheetPr>
  <dimension ref="A1:M175"/>
  <sheetViews>
    <sheetView tabSelected="1" zoomScale="75" zoomScaleNormal="75" zoomScaleSheetLayoutView="75" workbookViewId="0">
      <pane xSplit="9" ySplit="10" topLeftCell="J155" activePane="bottomRight" state="frozen"/>
      <selection pane="topRight" activeCell="J1" sqref="J1"/>
      <selection pane="bottomLeft" activeCell="A11" sqref="A11"/>
      <selection pane="bottomRight" activeCell="C77" sqref="C77:E77"/>
    </sheetView>
  </sheetViews>
  <sheetFormatPr defaultRowHeight="15.75" x14ac:dyDescent="0.25"/>
  <cols>
    <col min="1" max="1" width="55.5703125" style="2" customWidth="1"/>
    <col min="2" max="2" width="11.140625" style="2" customWidth="1"/>
    <col min="3" max="7" width="10.28515625" style="13" customWidth="1"/>
    <col min="8" max="9" width="11.5703125" style="13" customWidth="1"/>
    <col min="10" max="10" width="23.28515625" style="2" customWidth="1"/>
    <col min="11" max="16384" width="9.140625" style="2"/>
  </cols>
  <sheetData>
    <row r="1" spans="1:10" ht="12" customHeight="1" x14ac:dyDescent="0.25">
      <c r="A1" s="73"/>
      <c r="B1" s="73"/>
      <c r="C1" s="73"/>
      <c r="D1" s="73"/>
      <c r="E1" s="73"/>
      <c r="F1" s="73"/>
      <c r="G1" s="73"/>
      <c r="H1" s="72" t="s">
        <v>116</v>
      </c>
      <c r="I1" s="72"/>
    </row>
    <row r="2" spans="1:10" ht="11.25" customHeight="1" x14ac:dyDescent="0.25">
      <c r="A2" s="10"/>
      <c r="B2" s="10"/>
      <c r="C2" s="12"/>
      <c r="D2" s="12"/>
      <c r="E2" s="12"/>
      <c r="F2" s="12"/>
      <c r="G2" s="12"/>
    </row>
    <row r="3" spans="1:10" ht="18.75" customHeight="1" x14ac:dyDescent="0.25">
      <c r="A3" s="10"/>
      <c r="B3" s="10"/>
      <c r="C3" s="12"/>
      <c r="D3" s="12"/>
      <c r="E3" s="12"/>
      <c r="F3" s="74" t="s">
        <v>115</v>
      </c>
      <c r="G3" s="74"/>
      <c r="H3" s="74"/>
      <c r="I3" s="74"/>
    </row>
    <row r="4" spans="1:10" ht="12" customHeight="1" x14ac:dyDescent="0.25">
      <c r="A4" s="4"/>
      <c r="B4" s="12"/>
      <c r="C4" s="12"/>
      <c r="D4" s="12"/>
      <c r="E4" s="12"/>
      <c r="F4" s="12"/>
      <c r="G4" s="12"/>
    </row>
    <row r="5" spans="1:10" ht="24" customHeight="1" x14ac:dyDescent="0.25">
      <c r="A5" s="73" t="s">
        <v>114</v>
      </c>
      <c r="B5" s="73"/>
      <c r="C5" s="73"/>
      <c r="D5" s="73"/>
      <c r="E5" s="73"/>
      <c r="F5" s="73"/>
      <c r="G5" s="73"/>
      <c r="H5" s="73"/>
      <c r="I5" s="73"/>
    </row>
    <row r="6" spans="1:10" ht="12" customHeight="1" x14ac:dyDescent="0.25">
      <c r="A6" s="10"/>
      <c r="B6" s="10"/>
      <c r="C6" s="12"/>
      <c r="D6" s="12"/>
      <c r="E6" s="12"/>
      <c r="F6" s="12"/>
      <c r="G6" s="12"/>
    </row>
    <row r="7" spans="1:10" ht="18" customHeight="1" x14ac:dyDescent="0.25">
      <c r="A7" s="71" t="s">
        <v>3</v>
      </c>
      <c r="B7" s="71" t="s">
        <v>4</v>
      </c>
      <c r="C7" s="71" t="s">
        <v>107</v>
      </c>
      <c r="D7" s="71" t="s">
        <v>112</v>
      </c>
      <c r="E7" s="71" t="s">
        <v>113</v>
      </c>
      <c r="F7" s="71" t="s">
        <v>32</v>
      </c>
      <c r="G7" s="71"/>
      <c r="H7" s="71"/>
      <c r="I7" s="71"/>
    </row>
    <row r="8" spans="1:10" ht="18" customHeight="1" x14ac:dyDescent="0.25">
      <c r="A8" s="71"/>
      <c r="B8" s="71"/>
      <c r="C8" s="71"/>
      <c r="D8" s="71"/>
      <c r="E8" s="71"/>
      <c r="F8" s="71" t="s">
        <v>106</v>
      </c>
      <c r="G8" s="71"/>
      <c r="H8" s="71" t="s">
        <v>108</v>
      </c>
      <c r="I8" s="71" t="s">
        <v>111</v>
      </c>
    </row>
    <row r="9" spans="1:10" ht="48.75" customHeight="1" x14ac:dyDescent="0.25">
      <c r="A9" s="71"/>
      <c r="B9" s="71"/>
      <c r="C9" s="71"/>
      <c r="D9" s="71"/>
      <c r="E9" s="71"/>
      <c r="F9" s="11" t="s">
        <v>109</v>
      </c>
      <c r="G9" s="11" t="s">
        <v>110</v>
      </c>
      <c r="H9" s="71"/>
      <c r="I9" s="71"/>
      <c r="J9" s="1"/>
    </row>
    <row r="10" spans="1:10" x14ac:dyDescent="0.25">
      <c r="A10" s="71" t="s">
        <v>5</v>
      </c>
      <c r="B10" s="71"/>
      <c r="C10" s="71"/>
      <c r="D10" s="71"/>
      <c r="E10" s="71"/>
      <c r="F10" s="71"/>
      <c r="G10" s="71"/>
      <c r="H10" s="71"/>
      <c r="I10" s="71"/>
    </row>
    <row r="11" spans="1:10" ht="34.5" customHeight="1" x14ac:dyDescent="0.25">
      <c r="A11" s="5" t="s">
        <v>45</v>
      </c>
      <c r="B11" s="11" t="s">
        <v>6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</row>
    <row r="12" spans="1:10" x14ac:dyDescent="0.25">
      <c r="A12" s="22" t="s">
        <v>7</v>
      </c>
      <c r="B12" s="23"/>
      <c r="C12" s="24"/>
      <c r="D12" s="24"/>
      <c r="E12" s="24"/>
      <c r="F12" s="24"/>
      <c r="G12" s="25"/>
      <c r="H12" s="24"/>
      <c r="I12" s="25"/>
    </row>
    <row r="13" spans="1:10" ht="30" x14ac:dyDescent="0.25">
      <c r="A13" s="7" t="s">
        <v>70</v>
      </c>
      <c r="B13" s="26" t="s">
        <v>6</v>
      </c>
      <c r="C13" s="27">
        <f>C14+C15+C16</f>
        <v>0</v>
      </c>
      <c r="D13" s="27">
        <f t="shared" ref="D13:I13" si="0">D14+D15+D16</f>
        <v>0</v>
      </c>
      <c r="E13" s="27">
        <f t="shared" si="0"/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</row>
    <row r="14" spans="1:10" ht="30" x14ac:dyDescent="0.25">
      <c r="A14" s="7" t="s">
        <v>71</v>
      </c>
      <c r="B14" s="26" t="s">
        <v>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</row>
    <row r="15" spans="1:10" x14ac:dyDescent="0.25">
      <c r="A15" s="7" t="s">
        <v>72</v>
      </c>
      <c r="B15" s="26" t="s">
        <v>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</row>
    <row r="16" spans="1:10" x14ac:dyDescent="0.25">
      <c r="A16" s="7" t="s">
        <v>73</v>
      </c>
      <c r="B16" s="26" t="s">
        <v>6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</row>
    <row r="17" spans="1:11" x14ac:dyDescent="0.25">
      <c r="A17" s="7" t="s">
        <v>24</v>
      </c>
      <c r="B17" s="26" t="s">
        <v>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</row>
    <row r="18" spans="1:11" x14ac:dyDescent="0.25">
      <c r="A18" s="7" t="s">
        <v>25</v>
      </c>
      <c r="B18" s="26" t="s">
        <v>6</v>
      </c>
      <c r="C18" s="27" t="e">
        <f>#REF!</f>
        <v>#REF!</v>
      </c>
      <c r="D18" s="27" t="e">
        <f>#REF!</f>
        <v>#REF!</v>
      </c>
      <c r="E18" s="27" t="e">
        <f>#REF!</f>
        <v>#REF!</v>
      </c>
      <c r="F18" s="27" t="e">
        <f>#REF!</f>
        <v>#REF!</v>
      </c>
      <c r="G18" s="27" t="e">
        <f>#REF!</f>
        <v>#REF!</v>
      </c>
      <c r="H18" s="27" t="e">
        <f>#REF!</f>
        <v>#REF!</v>
      </c>
      <c r="I18" s="27" t="e">
        <f>#REF!</f>
        <v>#REF!</v>
      </c>
    </row>
    <row r="19" spans="1:11" ht="29.25" customHeight="1" x14ac:dyDescent="0.25">
      <c r="A19" s="7" t="s">
        <v>74</v>
      </c>
      <c r="B19" s="26" t="s">
        <v>6</v>
      </c>
      <c r="C19" s="27" t="e">
        <f>#REF!</f>
        <v>#REF!</v>
      </c>
      <c r="D19" s="27" t="e">
        <f>#REF!</f>
        <v>#REF!</v>
      </c>
      <c r="E19" s="27" t="e">
        <f>#REF!</f>
        <v>#REF!</v>
      </c>
      <c r="F19" s="27" t="e">
        <f>#REF!</f>
        <v>#REF!</v>
      </c>
      <c r="G19" s="27" t="e">
        <f>#REF!</f>
        <v>#REF!</v>
      </c>
      <c r="H19" s="27" t="e">
        <f>#REF!</f>
        <v>#REF!</v>
      </c>
      <c r="I19" s="27" t="e">
        <f>#REF!</f>
        <v>#REF!</v>
      </c>
    </row>
    <row r="20" spans="1:11" ht="30" customHeight="1" x14ac:dyDescent="0.25">
      <c r="A20" s="7" t="s">
        <v>75</v>
      </c>
      <c r="B20" s="26" t="s">
        <v>6</v>
      </c>
      <c r="C20" s="27" t="e">
        <f>#REF!</f>
        <v>#REF!</v>
      </c>
      <c r="D20" s="27" t="e">
        <f>#REF!</f>
        <v>#REF!</v>
      </c>
      <c r="E20" s="27" t="e">
        <f>#REF!</f>
        <v>#REF!</v>
      </c>
      <c r="F20" s="27" t="e">
        <f>#REF!</f>
        <v>#REF!</v>
      </c>
      <c r="G20" s="27" t="e">
        <f>#REF!</f>
        <v>#REF!</v>
      </c>
      <c r="H20" s="27" t="e">
        <f>#REF!</f>
        <v>#REF!</v>
      </c>
      <c r="I20" s="27" t="e">
        <f>#REF!</f>
        <v>#REF!</v>
      </c>
    </row>
    <row r="21" spans="1:11" x14ac:dyDescent="0.25">
      <c r="A21" s="7" t="s">
        <v>12</v>
      </c>
      <c r="B21" s="26" t="s">
        <v>6</v>
      </c>
      <c r="C21" s="28" t="e">
        <f>#REF!</f>
        <v>#REF!</v>
      </c>
      <c r="D21" s="28" t="e">
        <f>#REF!</f>
        <v>#REF!</v>
      </c>
      <c r="E21" s="28" t="e">
        <f>#REF!</f>
        <v>#REF!</v>
      </c>
      <c r="F21" s="28" t="e">
        <f>#REF!</f>
        <v>#REF!</v>
      </c>
      <c r="G21" s="28" t="e">
        <f>#REF!</f>
        <v>#REF!</v>
      </c>
      <c r="H21" s="28" t="e">
        <f>#REF!</f>
        <v>#REF!</v>
      </c>
      <c r="I21" s="28" t="e">
        <f>#REF!</f>
        <v>#REF!</v>
      </c>
      <c r="K21" s="2" t="s">
        <v>104</v>
      </c>
    </row>
    <row r="22" spans="1:11" ht="30" x14ac:dyDescent="0.25">
      <c r="A22" s="7" t="s">
        <v>76</v>
      </c>
      <c r="B22" s="26" t="s">
        <v>6</v>
      </c>
      <c r="C22" s="28" t="e">
        <f>#REF!</f>
        <v>#REF!</v>
      </c>
      <c r="D22" s="28" t="e">
        <f>#REF!</f>
        <v>#REF!</v>
      </c>
      <c r="E22" s="28" t="e">
        <f>#REF!</f>
        <v>#REF!</v>
      </c>
      <c r="F22" s="28" t="e">
        <f>#REF!</f>
        <v>#REF!</v>
      </c>
      <c r="G22" s="28" t="e">
        <f>#REF!</f>
        <v>#REF!</v>
      </c>
      <c r="H22" s="28" t="e">
        <f>#REF!</f>
        <v>#REF!</v>
      </c>
      <c r="I22" s="28" t="e">
        <f>#REF!</f>
        <v>#REF!</v>
      </c>
    </row>
    <row r="23" spans="1:11" x14ac:dyDescent="0.25">
      <c r="A23" s="7" t="s">
        <v>94</v>
      </c>
      <c r="B23" s="26" t="s">
        <v>6</v>
      </c>
      <c r="C23" s="29" t="e">
        <f>#REF!</f>
        <v>#REF!</v>
      </c>
      <c r="D23" s="29" t="e">
        <f>#REF!</f>
        <v>#REF!</v>
      </c>
      <c r="E23" s="29" t="e">
        <f>#REF!</f>
        <v>#REF!</v>
      </c>
      <c r="F23" s="29" t="e">
        <f>#REF!</f>
        <v>#REF!</v>
      </c>
      <c r="G23" s="29" t="e">
        <f>#REF!</f>
        <v>#REF!</v>
      </c>
      <c r="H23" s="29" t="e">
        <f>#REF!</f>
        <v>#REF!</v>
      </c>
      <c r="I23" s="29" t="e">
        <f>#REF!</f>
        <v>#REF!</v>
      </c>
    </row>
    <row r="24" spans="1:11" ht="15" customHeight="1" x14ac:dyDescent="0.25">
      <c r="A24" s="7" t="s">
        <v>103</v>
      </c>
      <c r="B24" s="26" t="s">
        <v>6</v>
      </c>
      <c r="C24" s="28" t="e">
        <f>#REF!</f>
        <v>#REF!</v>
      </c>
      <c r="D24" s="28" t="e">
        <f>#REF!</f>
        <v>#REF!</v>
      </c>
      <c r="E24" s="28" t="e">
        <f>#REF!</f>
        <v>#REF!</v>
      </c>
      <c r="F24" s="28" t="e">
        <f>#REF!</f>
        <v>#REF!</v>
      </c>
      <c r="G24" s="28" t="e">
        <f>#REF!</f>
        <v>#REF!</v>
      </c>
      <c r="H24" s="28" t="e">
        <f>#REF!</f>
        <v>#REF!</v>
      </c>
      <c r="I24" s="28" t="e">
        <f>#REF!</f>
        <v>#REF!</v>
      </c>
    </row>
    <row r="25" spans="1:11" x14ac:dyDescent="0.25">
      <c r="A25" s="7" t="s">
        <v>95</v>
      </c>
      <c r="B25" s="26" t="s">
        <v>6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1:11" x14ac:dyDescent="0.25">
      <c r="A26" s="7" t="s">
        <v>29</v>
      </c>
      <c r="B26" s="26" t="s">
        <v>6</v>
      </c>
      <c r="C26" s="28" t="e">
        <f>#REF!</f>
        <v>#REF!</v>
      </c>
      <c r="D26" s="28" t="e">
        <f>#REF!</f>
        <v>#REF!</v>
      </c>
      <c r="E26" s="28" t="e">
        <f>#REF!</f>
        <v>#REF!</v>
      </c>
      <c r="F26" s="28" t="e">
        <f>#REF!</f>
        <v>#REF!</v>
      </c>
      <c r="G26" s="28" t="e">
        <f>#REF!</f>
        <v>#REF!</v>
      </c>
      <c r="H26" s="28" t="e">
        <f>#REF!</f>
        <v>#REF!</v>
      </c>
      <c r="I26" s="28" t="e">
        <f>#REF!</f>
        <v>#REF!</v>
      </c>
    </row>
    <row r="27" spans="1:11" ht="45" x14ac:dyDescent="0.25">
      <c r="A27" s="30" t="s">
        <v>46</v>
      </c>
      <c r="B27" s="26" t="s">
        <v>6</v>
      </c>
      <c r="C27" s="31" t="e">
        <f>#REF!</f>
        <v>#REF!</v>
      </c>
      <c r="D27" s="31" t="e">
        <f>#REF!</f>
        <v>#REF!</v>
      </c>
      <c r="E27" s="31" t="e">
        <f>#REF!</f>
        <v>#REF!</v>
      </c>
      <c r="F27" s="31" t="e">
        <f>#REF!</f>
        <v>#REF!</v>
      </c>
      <c r="G27" s="31" t="e">
        <f>#REF!</f>
        <v>#REF!</v>
      </c>
      <c r="H27" s="31" t="e">
        <f>#REF!</f>
        <v>#REF!</v>
      </c>
      <c r="I27" s="31" t="e">
        <f>#REF!</f>
        <v>#REF!</v>
      </c>
    </row>
    <row r="28" spans="1:11" ht="30" customHeight="1" x14ac:dyDescent="0.25">
      <c r="A28" s="56" t="s">
        <v>54</v>
      </c>
      <c r="B28" s="57" t="s">
        <v>6</v>
      </c>
      <c r="C28" s="3" t="e">
        <f>#REF!</f>
        <v>#REF!</v>
      </c>
      <c r="D28" s="3" t="e">
        <f>#REF!</f>
        <v>#REF!</v>
      </c>
      <c r="E28" s="3" t="e">
        <f>#REF!</f>
        <v>#REF!</v>
      </c>
      <c r="F28" s="3" t="e">
        <f>#REF!</f>
        <v>#REF!</v>
      </c>
      <c r="G28" s="3" t="e">
        <f>#REF!</f>
        <v>#REF!</v>
      </c>
      <c r="H28" s="3" t="e">
        <f>#REF!</f>
        <v>#REF!</v>
      </c>
      <c r="I28" s="3" t="e">
        <f>#REF!</f>
        <v>#REF!</v>
      </c>
    </row>
    <row r="29" spans="1:11" x14ac:dyDescent="0.25">
      <c r="A29" s="71" t="s">
        <v>10</v>
      </c>
      <c r="B29" s="71"/>
      <c r="C29" s="71"/>
      <c r="D29" s="71"/>
      <c r="E29" s="71"/>
      <c r="F29" s="71"/>
      <c r="G29" s="71"/>
      <c r="H29" s="71"/>
      <c r="I29" s="71"/>
    </row>
    <row r="30" spans="1:11" x14ac:dyDescent="0.25">
      <c r="A30" s="58" t="s">
        <v>34</v>
      </c>
      <c r="B30" s="59"/>
      <c r="C30" s="60"/>
      <c r="D30" s="60"/>
      <c r="E30" s="60"/>
      <c r="F30" s="60"/>
      <c r="G30" s="60"/>
      <c r="H30" s="60"/>
      <c r="I30" s="60"/>
    </row>
    <row r="31" spans="1:11" ht="45" x14ac:dyDescent="0.25">
      <c r="A31" s="30" t="s">
        <v>98</v>
      </c>
      <c r="B31" s="32" t="s">
        <v>6</v>
      </c>
      <c r="C31" s="31" t="e">
        <f t="shared" ref="C31:I31" si="1">C34+C37+C40+C43</f>
        <v>#REF!</v>
      </c>
      <c r="D31" s="31" t="e">
        <f t="shared" si="1"/>
        <v>#REF!</v>
      </c>
      <c r="E31" s="31" t="e">
        <f t="shared" si="1"/>
        <v>#REF!</v>
      </c>
      <c r="F31" s="31" t="e">
        <f t="shared" si="1"/>
        <v>#REF!</v>
      </c>
      <c r="G31" s="31" t="e">
        <f t="shared" si="1"/>
        <v>#REF!</v>
      </c>
      <c r="H31" s="31" t="e">
        <f t="shared" si="1"/>
        <v>#REF!</v>
      </c>
      <c r="I31" s="31" t="e">
        <f t="shared" si="1"/>
        <v>#REF!</v>
      </c>
    </row>
    <row r="32" spans="1:11" x14ac:dyDescent="0.25">
      <c r="A32" s="30" t="s">
        <v>36</v>
      </c>
      <c r="B32" s="32" t="s">
        <v>8</v>
      </c>
      <c r="C32" s="9">
        <v>127.76</v>
      </c>
      <c r="D32" s="9" t="e">
        <f>#REF!</f>
        <v>#REF!</v>
      </c>
      <c r="E32" s="9" t="e">
        <f>#REF!</f>
        <v>#REF!</v>
      </c>
      <c r="F32" s="9" t="e">
        <f>#REF!</f>
        <v>#REF!</v>
      </c>
      <c r="G32" s="9" t="e">
        <f>#REF!</f>
        <v>#REF!</v>
      </c>
      <c r="H32" s="9" t="e">
        <f>#REF!</f>
        <v>#REF!</v>
      </c>
      <c r="I32" s="9" t="e">
        <f>#REF!</f>
        <v>#REF!</v>
      </c>
    </row>
    <row r="33" spans="1:9" ht="18.75" customHeight="1" x14ac:dyDescent="0.25">
      <c r="A33" s="33" t="s">
        <v>77</v>
      </c>
      <c r="B33" s="26"/>
      <c r="C33" s="29"/>
      <c r="D33" s="29"/>
      <c r="E33" s="29"/>
      <c r="F33" s="29"/>
      <c r="G33" s="29"/>
      <c r="H33" s="29"/>
      <c r="I33" s="29"/>
    </row>
    <row r="34" spans="1:9" ht="30" x14ac:dyDescent="0.25">
      <c r="A34" s="34" t="s">
        <v>78</v>
      </c>
      <c r="B34" s="26" t="s">
        <v>6</v>
      </c>
      <c r="C34" s="27" t="e">
        <f>#REF!</f>
        <v>#REF!</v>
      </c>
      <c r="D34" s="27" t="e">
        <f>#REF!</f>
        <v>#REF!</v>
      </c>
      <c r="E34" s="27" t="e">
        <f>#REF!</f>
        <v>#REF!</v>
      </c>
      <c r="F34" s="27" t="e">
        <f>#REF!</f>
        <v>#REF!</v>
      </c>
      <c r="G34" s="27" t="e">
        <f>#REF!</f>
        <v>#REF!</v>
      </c>
      <c r="H34" s="27" t="e">
        <f>#REF!</f>
        <v>#REF!</v>
      </c>
      <c r="I34" s="27" t="e">
        <f>#REF!</f>
        <v>#REF!</v>
      </c>
    </row>
    <row r="35" spans="1:9" x14ac:dyDescent="0.25">
      <c r="A35" s="34" t="s">
        <v>0</v>
      </c>
      <c r="B35" s="26" t="s">
        <v>8</v>
      </c>
      <c r="C35" s="35">
        <v>127.27</v>
      </c>
      <c r="D35" s="35" t="e">
        <f>#REF!</f>
        <v>#REF!</v>
      </c>
      <c r="E35" s="35" t="e">
        <f>#REF!</f>
        <v>#REF!</v>
      </c>
      <c r="F35" s="35" t="e">
        <f>#REF!</f>
        <v>#REF!</v>
      </c>
      <c r="G35" s="35" t="e">
        <f>#REF!</f>
        <v>#REF!</v>
      </c>
      <c r="H35" s="35" t="e">
        <f>#REF!</f>
        <v>#REF!</v>
      </c>
      <c r="I35" s="35" t="e">
        <f>#REF!</f>
        <v>#REF!</v>
      </c>
    </row>
    <row r="36" spans="1:9" ht="18.75" customHeight="1" x14ac:dyDescent="0.25">
      <c r="A36" s="33" t="s">
        <v>79</v>
      </c>
      <c r="B36" s="26"/>
      <c r="C36" s="29"/>
      <c r="D36" s="29"/>
      <c r="E36" s="29"/>
      <c r="F36" s="29"/>
      <c r="G36" s="29"/>
      <c r="H36" s="29"/>
      <c r="I36" s="29"/>
    </row>
    <row r="37" spans="1:9" ht="30" x14ac:dyDescent="0.25">
      <c r="A37" s="34" t="s">
        <v>78</v>
      </c>
      <c r="B37" s="26" t="s">
        <v>6</v>
      </c>
      <c r="C37" s="27" t="e">
        <f>#REF!</f>
        <v>#REF!</v>
      </c>
      <c r="D37" s="27" t="e">
        <f>#REF!</f>
        <v>#REF!</v>
      </c>
      <c r="E37" s="27" t="e">
        <f>#REF!</f>
        <v>#REF!</v>
      </c>
      <c r="F37" s="27" t="e">
        <f>#REF!</f>
        <v>#REF!</v>
      </c>
      <c r="G37" s="27" t="e">
        <f>#REF!</f>
        <v>#REF!</v>
      </c>
      <c r="H37" s="27" t="e">
        <f>#REF!</f>
        <v>#REF!</v>
      </c>
      <c r="I37" s="27" t="e">
        <f>#REF!</f>
        <v>#REF!</v>
      </c>
    </row>
    <row r="38" spans="1:9" x14ac:dyDescent="0.25">
      <c r="A38" s="34" t="s">
        <v>0</v>
      </c>
      <c r="B38" s="26" t="s">
        <v>8</v>
      </c>
      <c r="C38" s="35">
        <v>136.54</v>
      </c>
      <c r="D38" s="35" t="e">
        <f>#REF!</f>
        <v>#REF!</v>
      </c>
      <c r="E38" s="35" t="e">
        <f>#REF!</f>
        <v>#REF!</v>
      </c>
      <c r="F38" s="35" t="e">
        <f>#REF!</f>
        <v>#REF!</v>
      </c>
      <c r="G38" s="35" t="e">
        <f>#REF!</f>
        <v>#REF!</v>
      </c>
      <c r="H38" s="35" t="e">
        <f>#REF!</f>
        <v>#REF!</v>
      </c>
      <c r="I38" s="35" t="e">
        <f>#REF!</f>
        <v>#REF!</v>
      </c>
    </row>
    <row r="39" spans="1:9" ht="28.5" x14ac:dyDescent="0.25">
      <c r="A39" s="36" t="s">
        <v>80</v>
      </c>
      <c r="B39" s="26"/>
      <c r="C39" s="29"/>
      <c r="D39" s="29"/>
      <c r="E39" s="29"/>
      <c r="F39" s="29"/>
      <c r="G39" s="29"/>
      <c r="H39" s="29"/>
      <c r="I39" s="29"/>
    </row>
    <row r="40" spans="1:9" ht="30" x14ac:dyDescent="0.25">
      <c r="A40" s="34" t="s">
        <v>81</v>
      </c>
      <c r="B40" s="26" t="s">
        <v>6</v>
      </c>
      <c r="C40" s="27" t="e">
        <f>#REF!</f>
        <v>#REF!</v>
      </c>
      <c r="D40" s="27" t="e">
        <f>#REF!</f>
        <v>#REF!</v>
      </c>
      <c r="E40" s="27" t="e">
        <f>#REF!</f>
        <v>#REF!</v>
      </c>
      <c r="F40" s="27" t="e">
        <f>#REF!</f>
        <v>#REF!</v>
      </c>
      <c r="G40" s="27" t="e">
        <f>#REF!</f>
        <v>#REF!</v>
      </c>
      <c r="H40" s="27" t="e">
        <f>#REF!</f>
        <v>#REF!</v>
      </c>
      <c r="I40" s="27" t="e">
        <f>#REF!</f>
        <v>#REF!</v>
      </c>
    </row>
    <row r="41" spans="1:9" x14ac:dyDescent="0.25">
      <c r="A41" s="34" t="s">
        <v>0</v>
      </c>
      <c r="B41" s="26" t="s">
        <v>8</v>
      </c>
      <c r="C41" s="37">
        <v>108.55</v>
      </c>
      <c r="D41" s="37" t="e">
        <f>#REF!</f>
        <v>#REF!</v>
      </c>
      <c r="E41" s="37" t="e">
        <f>#REF!</f>
        <v>#REF!</v>
      </c>
      <c r="F41" s="37" t="e">
        <f>#REF!</f>
        <v>#REF!</v>
      </c>
      <c r="G41" s="37" t="e">
        <f>#REF!</f>
        <v>#REF!</v>
      </c>
      <c r="H41" s="37" t="e">
        <f>#REF!</f>
        <v>#REF!</v>
      </c>
      <c r="I41" s="37" t="e">
        <f>#REF!</f>
        <v>#REF!</v>
      </c>
    </row>
    <row r="42" spans="1:9" ht="42.75" x14ac:dyDescent="0.25">
      <c r="A42" s="36" t="s">
        <v>82</v>
      </c>
      <c r="B42" s="26"/>
      <c r="C42" s="29"/>
      <c r="D42" s="27"/>
      <c r="E42" s="27"/>
      <c r="F42" s="29"/>
      <c r="G42" s="29"/>
      <c r="H42" s="29"/>
      <c r="I42" s="29"/>
    </row>
    <row r="43" spans="1:9" ht="30" x14ac:dyDescent="0.25">
      <c r="A43" s="34" t="s">
        <v>81</v>
      </c>
      <c r="B43" s="26" t="s">
        <v>6</v>
      </c>
      <c r="C43" s="27" t="e">
        <f>#REF!</f>
        <v>#REF!</v>
      </c>
      <c r="D43" s="27" t="e">
        <f>#REF!</f>
        <v>#REF!</v>
      </c>
      <c r="E43" s="27" t="e">
        <f>#REF!</f>
        <v>#REF!</v>
      </c>
      <c r="F43" s="27" t="e">
        <f>#REF!</f>
        <v>#REF!</v>
      </c>
      <c r="G43" s="27" t="e">
        <f>#REF!</f>
        <v>#REF!</v>
      </c>
      <c r="H43" s="27" t="e">
        <f>#REF!</f>
        <v>#REF!</v>
      </c>
      <c r="I43" s="27" t="e">
        <f>#REF!</f>
        <v>#REF!</v>
      </c>
    </row>
    <row r="44" spans="1:9" ht="28.5" x14ac:dyDescent="0.25">
      <c r="A44" s="33" t="s">
        <v>83</v>
      </c>
      <c r="B44" s="38"/>
      <c r="C44" s="29"/>
      <c r="D44" s="27"/>
      <c r="E44" s="27"/>
      <c r="F44" s="29"/>
      <c r="G44" s="29"/>
      <c r="H44" s="29"/>
      <c r="I44" s="29"/>
    </row>
    <row r="45" spans="1:9" x14ac:dyDescent="0.25">
      <c r="A45" s="39" t="s">
        <v>11</v>
      </c>
      <c r="B45" s="26" t="s">
        <v>6</v>
      </c>
      <c r="C45" s="28">
        <v>0</v>
      </c>
      <c r="D45" s="27">
        <v>0</v>
      </c>
      <c r="E45" s="27">
        <v>0</v>
      </c>
      <c r="F45" s="28">
        <v>0</v>
      </c>
      <c r="G45" s="28">
        <v>0</v>
      </c>
      <c r="H45" s="28">
        <v>0</v>
      </c>
      <c r="I45" s="28">
        <v>0</v>
      </c>
    </row>
    <row r="46" spans="1:9" ht="15.75" customHeight="1" x14ac:dyDescent="0.25">
      <c r="A46" s="39" t="s">
        <v>84</v>
      </c>
      <c r="B46" s="26" t="s">
        <v>8</v>
      </c>
      <c r="C46" s="35">
        <v>0</v>
      </c>
      <c r="D46" s="27">
        <v>0</v>
      </c>
      <c r="E46" s="27">
        <v>0</v>
      </c>
      <c r="F46" s="35">
        <v>0</v>
      </c>
      <c r="G46" s="35">
        <v>0</v>
      </c>
      <c r="H46" s="35">
        <v>0</v>
      </c>
      <c r="I46" s="35">
        <v>0</v>
      </c>
    </row>
    <row r="47" spans="1:9" x14ac:dyDescent="0.25">
      <c r="A47" s="33" t="s">
        <v>85</v>
      </c>
      <c r="B47" s="38"/>
      <c r="C47" s="29"/>
      <c r="D47" s="27"/>
      <c r="E47" s="27"/>
      <c r="F47" s="29"/>
      <c r="G47" s="29"/>
      <c r="H47" s="29"/>
      <c r="I47" s="29"/>
    </row>
    <row r="48" spans="1:9" x14ac:dyDescent="0.25">
      <c r="A48" s="39" t="s">
        <v>86</v>
      </c>
      <c r="B48" s="26" t="s">
        <v>6</v>
      </c>
      <c r="C48" s="27">
        <v>1380.269</v>
      </c>
      <c r="D48" s="27">
        <v>1099.2139999999999</v>
      </c>
      <c r="E48" s="27">
        <v>1146.48</v>
      </c>
      <c r="F48" s="40">
        <v>1200.364</v>
      </c>
      <c r="G48" s="40">
        <v>1200.364</v>
      </c>
      <c r="H48" s="27">
        <v>1126.7809999999999</v>
      </c>
      <c r="I48" s="27">
        <v>1168.471</v>
      </c>
    </row>
    <row r="49" spans="1:9" x14ac:dyDescent="0.25">
      <c r="A49" s="39" t="s">
        <v>13</v>
      </c>
      <c r="B49" s="26" t="s">
        <v>14</v>
      </c>
      <c r="C49" s="41">
        <v>7632</v>
      </c>
      <c r="D49" s="41">
        <v>10685</v>
      </c>
      <c r="E49" s="41">
        <v>19715</v>
      </c>
      <c r="F49" s="41">
        <v>21695</v>
      </c>
      <c r="G49" s="41">
        <v>21695</v>
      </c>
      <c r="H49" s="41">
        <v>12000</v>
      </c>
      <c r="I49" s="41">
        <v>7000</v>
      </c>
    </row>
    <row r="50" spans="1:9" x14ac:dyDescent="0.25">
      <c r="A50" s="39" t="s">
        <v>15</v>
      </c>
      <c r="B50" s="26" t="s">
        <v>14</v>
      </c>
      <c r="C50" s="28">
        <f t="shared" ref="C50:I50" si="2">C49/(C79*1000)</f>
        <v>0.15501797574797391</v>
      </c>
      <c r="D50" s="28">
        <f>D49/(D79*1000)</f>
        <v>0.20004493288150824</v>
      </c>
      <c r="E50" s="28">
        <f t="shared" si="2"/>
        <v>0.37163053722902922</v>
      </c>
      <c r="F50" s="28">
        <f t="shared" si="2"/>
        <v>0.41127962085308056</v>
      </c>
      <c r="G50" s="28">
        <f t="shared" si="2"/>
        <v>0.41127962085308056</v>
      </c>
      <c r="H50" s="28">
        <f t="shared" si="2"/>
        <v>0.22870211549456831</v>
      </c>
      <c r="I50" s="28">
        <f t="shared" si="2"/>
        <v>0.13386880856760375</v>
      </c>
    </row>
    <row r="51" spans="1:9" x14ac:dyDescent="0.25">
      <c r="A51" s="33" t="s">
        <v>87</v>
      </c>
      <c r="B51" s="38"/>
      <c r="C51" s="29"/>
      <c r="D51" s="27"/>
      <c r="E51" s="27"/>
      <c r="F51" s="29"/>
      <c r="G51" s="29"/>
      <c r="H51" s="29"/>
      <c r="I51" s="29"/>
    </row>
    <row r="52" spans="1:9" x14ac:dyDescent="0.25">
      <c r="A52" s="39" t="s">
        <v>88</v>
      </c>
      <c r="B52" s="26" t="s">
        <v>89</v>
      </c>
      <c r="C52" s="28">
        <v>0</v>
      </c>
      <c r="D52" s="27">
        <v>0</v>
      </c>
      <c r="E52" s="27">
        <v>0</v>
      </c>
      <c r="F52" s="28">
        <v>0</v>
      </c>
      <c r="G52" s="28">
        <v>0</v>
      </c>
      <c r="H52" s="28">
        <v>0</v>
      </c>
      <c r="I52" s="28">
        <v>0</v>
      </c>
    </row>
    <row r="53" spans="1:9" ht="15.75" customHeight="1" x14ac:dyDescent="0.25">
      <c r="A53" s="39" t="s">
        <v>90</v>
      </c>
      <c r="B53" s="26" t="s">
        <v>91</v>
      </c>
      <c r="C53" s="27">
        <v>3742.4879999999998</v>
      </c>
      <c r="D53" s="27">
        <v>2649.4</v>
      </c>
      <c r="E53" s="27">
        <v>2750.5</v>
      </c>
      <c r="F53" s="27">
        <v>2750.5</v>
      </c>
      <c r="G53" s="27">
        <v>2800.5</v>
      </c>
      <c r="H53" s="27">
        <v>2850.5</v>
      </c>
      <c r="I53" s="27">
        <v>2950.5</v>
      </c>
    </row>
    <row r="54" spans="1:9" ht="28.5" x14ac:dyDescent="0.25">
      <c r="A54" s="33" t="s">
        <v>92</v>
      </c>
      <c r="B54" s="26"/>
      <c r="C54" s="29"/>
      <c r="D54" s="29"/>
      <c r="E54" s="29"/>
      <c r="F54" s="29"/>
      <c r="G54" s="29"/>
      <c r="H54" s="29"/>
      <c r="I54" s="29"/>
    </row>
    <row r="55" spans="1:9" x14ac:dyDescent="0.25">
      <c r="A55" s="39" t="s">
        <v>16</v>
      </c>
      <c r="B55" s="26" t="s">
        <v>6</v>
      </c>
      <c r="C55" s="27">
        <v>6618.8410000000003</v>
      </c>
      <c r="D55" s="27">
        <v>7227.7740000000003</v>
      </c>
      <c r="E55" s="27">
        <v>7516.8850000000002</v>
      </c>
      <c r="F55" s="27">
        <v>7817.56</v>
      </c>
      <c r="G55" s="27">
        <v>7817.56</v>
      </c>
      <c r="H55" s="27">
        <v>8130.2629999999999</v>
      </c>
      <c r="I55" s="27">
        <v>8455.473</v>
      </c>
    </row>
    <row r="56" spans="1:9" x14ac:dyDescent="0.25">
      <c r="A56" s="39" t="s">
        <v>17</v>
      </c>
      <c r="B56" s="26" t="s">
        <v>8</v>
      </c>
      <c r="C56" s="42">
        <v>100</v>
      </c>
      <c r="D56" s="42">
        <v>100</v>
      </c>
      <c r="E56" s="42">
        <v>100</v>
      </c>
      <c r="F56" s="42">
        <v>100</v>
      </c>
      <c r="G56" s="42">
        <v>100</v>
      </c>
      <c r="H56" s="42">
        <v>100</v>
      </c>
      <c r="I56" s="42">
        <v>100</v>
      </c>
    </row>
    <row r="57" spans="1:9" x14ac:dyDescent="0.25">
      <c r="A57" s="33" t="s">
        <v>18</v>
      </c>
      <c r="B57" s="38"/>
      <c r="C57" s="37"/>
      <c r="D57" s="37"/>
      <c r="E57" s="37"/>
      <c r="F57" s="37"/>
      <c r="G57" s="37"/>
      <c r="H57" s="37"/>
      <c r="I57" s="37"/>
    </row>
    <row r="58" spans="1:9" x14ac:dyDescent="0.25">
      <c r="A58" s="39" t="s">
        <v>93</v>
      </c>
      <c r="B58" s="26" t="s">
        <v>19</v>
      </c>
      <c r="C58" s="41">
        <f>C60+C61+C62+C63+C64+C65+C66+C67+C68+C69+C70+C71+C72</f>
        <v>25</v>
      </c>
      <c r="D58" s="41">
        <f>D60+D61+D62+D63+D64+D65+D66+D67+D68+D69+D70+D71+D72</f>
        <v>23</v>
      </c>
      <c r="E58" s="41">
        <f t="shared" ref="E58:I58" si="3">E60+E61+E62+E63+E64+E65+E66+E67+E68+E69+E70+E71+E72</f>
        <v>23</v>
      </c>
      <c r="F58" s="41">
        <f t="shared" si="3"/>
        <v>23</v>
      </c>
      <c r="G58" s="41">
        <f t="shared" si="3"/>
        <v>23</v>
      </c>
      <c r="H58" s="41">
        <f t="shared" si="3"/>
        <v>23</v>
      </c>
      <c r="I58" s="41">
        <f t="shared" si="3"/>
        <v>23</v>
      </c>
    </row>
    <row r="59" spans="1:9" x14ac:dyDescent="0.25">
      <c r="A59" s="39" t="s">
        <v>35</v>
      </c>
      <c r="B59" s="26"/>
      <c r="C59" s="41"/>
      <c r="D59" s="41"/>
      <c r="E59" s="41"/>
      <c r="F59" s="41"/>
      <c r="G59" s="41"/>
      <c r="H59" s="41"/>
      <c r="I59" s="41"/>
    </row>
    <row r="60" spans="1:9" ht="30" x14ac:dyDescent="0.25">
      <c r="A60" s="39" t="s">
        <v>99</v>
      </c>
      <c r="B60" s="26" t="s">
        <v>19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</row>
    <row r="61" spans="1:9" ht="30" customHeight="1" x14ac:dyDescent="0.25">
      <c r="A61" s="39" t="s">
        <v>71</v>
      </c>
      <c r="B61" s="26" t="s">
        <v>19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</row>
    <row r="62" spans="1:9" x14ac:dyDescent="0.25">
      <c r="A62" s="39" t="s">
        <v>72</v>
      </c>
      <c r="B62" s="26" t="s">
        <v>19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</row>
    <row r="63" spans="1:9" x14ac:dyDescent="0.25">
      <c r="A63" s="39" t="s">
        <v>73</v>
      </c>
      <c r="B63" s="26" t="s">
        <v>19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1:9" ht="20.25" customHeight="1" x14ac:dyDescent="0.25">
      <c r="A64" s="39" t="s">
        <v>24</v>
      </c>
      <c r="B64" s="26" t="s">
        <v>19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</row>
    <row r="65" spans="1:9" x14ac:dyDescent="0.25">
      <c r="A65" s="39" t="s">
        <v>25</v>
      </c>
      <c r="B65" s="26" t="s">
        <v>19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</row>
    <row r="66" spans="1:9" ht="30" x14ac:dyDescent="0.25">
      <c r="A66" s="39" t="s">
        <v>74</v>
      </c>
      <c r="B66" s="26" t="s">
        <v>19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</row>
    <row r="67" spans="1:9" ht="30" customHeight="1" x14ac:dyDescent="0.25">
      <c r="A67" s="39" t="s">
        <v>75</v>
      </c>
      <c r="B67" s="26" t="s">
        <v>19</v>
      </c>
      <c r="C67" s="41">
        <v>2</v>
      </c>
      <c r="D67" s="41">
        <v>2</v>
      </c>
      <c r="E67" s="41">
        <v>2</v>
      </c>
      <c r="F67" s="41">
        <v>2</v>
      </c>
      <c r="G67" s="41">
        <v>2</v>
      </c>
      <c r="H67" s="41">
        <v>2</v>
      </c>
      <c r="I67" s="41">
        <v>2</v>
      </c>
    </row>
    <row r="68" spans="1:9" x14ac:dyDescent="0.25">
      <c r="A68" s="39" t="s">
        <v>12</v>
      </c>
      <c r="B68" s="26" t="s">
        <v>19</v>
      </c>
      <c r="C68" s="41">
        <v>5</v>
      </c>
      <c r="D68" s="41">
        <v>5</v>
      </c>
      <c r="E68" s="41">
        <v>5</v>
      </c>
      <c r="F68" s="41">
        <v>5</v>
      </c>
      <c r="G68" s="41">
        <v>5</v>
      </c>
      <c r="H68" s="41">
        <v>5</v>
      </c>
      <c r="I68" s="41">
        <v>5</v>
      </c>
    </row>
    <row r="69" spans="1:9" ht="30" x14ac:dyDescent="0.25">
      <c r="A69" s="39" t="s">
        <v>76</v>
      </c>
      <c r="B69" s="26" t="s">
        <v>19</v>
      </c>
      <c r="C69" s="41">
        <v>5</v>
      </c>
      <c r="D69" s="41">
        <v>2</v>
      </c>
      <c r="E69" s="41">
        <v>2</v>
      </c>
      <c r="F69" s="41">
        <v>2</v>
      </c>
      <c r="G69" s="41">
        <v>2</v>
      </c>
      <c r="H69" s="41">
        <v>2</v>
      </c>
      <c r="I69" s="41">
        <v>2</v>
      </c>
    </row>
    <row r="70" spans="1:9" x14ac:dyDescent="0.25">
      <c r="A70" s="7" t="s">
        <v>94</v>
      </c>
      <c r="B70" s="26" t="s">
        <v>19</v>
      </c>
      <c r="C70" s="41">
        <v>1</v>
      </c>
      <c r="D70" s="41">
        <v>1</v>
      </c>
      <c r="E70" s="41">
        <v>1</v>
      </c>
      <c r="F70" s="41">
        <v>1</v>
      </c>
      <c r="G70" s="41">
        <v>1</v>
      </c>
      <c r="H70" s="41">
        <v>1</v>
      </c>
      <c r="I70" s="41">
        <v>1</v>
      </c>
    </row>
    <row r="71" spans="1:9" x14ac:dyDescent="0.25">
      <c r="A71" s="7" t="s">
        <v>95</v>
      </c>
      <c r="B71" s="26" t="s">
        <v>19</v>
      </c>
      <c r="C71" s="41">
        <v>1</v>
      </c>
      <c r="D71" s="41">
        <v>1</v>
      </c>
      <c r="E71" s="41">
        <v>1</v>
      </c>
      <c r="F71" s="41">
        <v>1</v>
      </c>
      <c r="G71" s="41">
        <v>1</v>
      </c>
      <c r="H71" s="41">
        <v>1</v>
      </c>
      <c r="I71" s="41">
        <v>1</v>
      </c>
    </row>
    <row r="72" spans="1:9" x14ac:dyDescent="0.25">
      <c r="A72" s="39" t="s">
        <v>29</v>
      </c>
      <c r="B72" s="26" t="s">
        <v>19</v>
      </c>
      <c r="C72" s="41">
        <v>11</v>
      </c>
      <c r="D72" s="41">
        <v>12</v>
      </c>
      <c r="E72" s="41">
        <v>12</v>
      </c>
      <c r="F72" s="41">
        <v>12</v>
      </c>
      <c r="G72" s="41">
        <v>12</v>
      </c>
      <c r="H72" s="41">
        <v>12</v>
      </c>
      <c r="I72" s="41">
        <v>12</v>
      </c>
    </row>
    <row r="73" spans="1:9" ht="30" x14ac:dyDescent="0.25">
      <c r="A73" s="39" t="s">
        <v>39</v>
      </c>
      <c r="B73" s="26" t="s">
        <v>8</v>
      </c>
      <c r="C73" s="35" t="e">
        <f>C27/C11*100</f>
        <v>#REF!</v>
      </c>
      <c r="D73" s="35" t="e">
        <f>D27/D11*100</f>
        <v>#REF!</v>
      </c>
      <c r="E73" s="35" t="e">
        <f>E27/E11*100</f>
        <v>#REF!</v>
      </c>
      <c r="F73" s="35" t="e">
        <f t="shared" ref="F73:I73" si="4">F27/F11*100</f>
        <v>#REF!</v>
      </c>
      <c r="G73" s="35" t="e">
        <f t="shared" si="4"/>
        <v>#REF!</v>
      </c>
      <c r="H73" s="35" t="e">
        <f t="shared" si="4"/>
        <v>#REF!</v>
      </c>
      <c r="I73" s="35" t="e">
        <f t="shared" si="4"/>
        <v>#REF!</v>
      </c>
    </row>
    <row r="74" spans="1:9" x14ac:dyDescent="0.25">
      <c r="A74" s="30" t="s">
        <v>37</v>
      </c>
      <c r="B74" s="26" t="s">
        <v>19</v>
      </c>
      <c r="C74" s="43">
        <v>183</v>
      </c>
      <c r="D74" s="43">
        <v>170</v>
      </c>
      <c r="E74" s="43">
        <v>172</v>
      </c>
      <c r="F74" s="43">
        <v>175</v>
      </c>
      <c r="G74" s="43">
        <v>175</v>
      </c>
      <c r="H74" s="43">
        <v>178</v>
      </c>
      <c r="I74" s="43">
        <v>180</v>
      </c>
    </row>
    <row r="75" spans="1:9" ht="30" x14ac:dyDescent="0.25">
      <c r="A75" s="39" t="s">
        <v>47</v>
      </c>
      <c r="B75" s="26" t="s">
        <v>8</v>
      </c>
      <c r="C75" s="37" t="e">
        <f>1522.343/C11*100</f>
        <v>#REF!</v>
      </c>
      <c r="D75" s="37" t="e">
        <f>1773.529/D11*100</f>
        <v>#REF!</v>
      </c>
      <c r="E75" s="37" t="e">
        <f>1767.44/E11*100</f>
        <v>#REF!</v>
      </c>
      <c r="F75" s="37" t="e">
        <f>1905.3/F11*100</f>
        <v>#REF!</v>
      </c>
      <c r="G75" s="37" t="e">
        <f>1933.147/G11*100</f>
        <v>#REF!</v>
      </c>
      <c r="H75" s="37" t="e">
        <f>2022.072/H11*100</f>
        <v>#REF!</v>
      </c>
      <c r="I75" s="37" t="e">
        <f>2102.955/I11*100</f>
        <v>#REF!</v>
      </c>
    </row>
    <row r="76" spans="1:9" x14ac:dyDescent="0.25">
      <c r="A76" s="39" t="s">
        <v>33</v>
      </c>
      <c r="B76" s="26" t="s">
        <v>19</v>
      </c>
      <c r="C76" s="41">
        <v>757</v>
      </c>
      <c r="D76" s="41">
        <v>735</v>
      </c>
      <c r="E76" s="41">
        <v>769</v>
      </c>
      <c r="F76" s="41">
        <v>770</v>
      </c>
      <c r="G76" s="41">
        <v>770</v>
      </c>
      <c r="H76" s="41">
        <v>775</v>
      </c>
      <c r="I76" s="41">
        <v>780</v>
      </c>
    </row>
    <row r="77" spans="1:9" ht="30" x14ac:dyDescent="0.25">
      <c r="A77" s="56" t="s">
        <v>1</v>
      </c>
      <c r="B77" s="61" t="s">
        <v>6</v>
      </c>
      <c r="C77" s="3">
        <v>850.55499999999995</v>
      </c>
      <c r="D77" s="3">
        <v>1256.7729999999999</v>
      </c>
      <c r="E77" s="3">
        <v>2214.1770000000001</v>
      </c>
      <c r="F77" s="3">
        <v>2428.8510000000001</v>
      </c>
      <c r="G77" s="3">
        <v>2428.8510000000001</v>
      </c>
      <c r="H77" s="3">
        <v>1872.26</v>
      </c>
      <c r="I77" s="3">
        <v>1580.691</v>
      </c>
    </row>
    <row r="78" spans="1:9" x14ac:dyDescent="0.25">
      <c r="A78" s="71" t="s">
        <v>49</v>
      </c>
      <c r="B78" s="71"/>
      <c r="C78" s="71"/>
      <c r="D78" s="71"/>
      <c r="E78" s="71"/>
      <c r="F78" s="71"/>
      <c r="G78" s="71"/>
      <c r="H78" s="71"/>
      <c r="I78" s="71"/>
    </row>
    <row r="79" spans="1:9" x14ac:dyDescent="0.25">
      <c r="A79" s="62" t="s">
        <v>50</v>
      </c>
      <c r="B79" s="63" t="s">
        <v>20</v>
      </c>
      <c r="C79" s="64">
        <v>49.232999999999997</v>
      </c>
      <c r="D79" s="64">
        <v>53.412999999999997</v>
      </c>
      <c r="E79" s="64">
        <v>53.05</v>
      </c>
      <c r="F79" s="64">
        <v>52.75</v>
      </c>
      <c r="G79" s="64">
        <v>52.75</v>
      </c>
      <c r="H79" s="64">
        <v>52.47</v>
      </c>
      <c r="I79" s="64">
        <v>52.29</v>
      </c>
    </row>
    <row r="80" spans="1:9" ht="30" customHeight="1" x14ac:dyDescent="0.25">
      <c r="A80" s="30" t="s">
        <v>41</v>
      </c>
      <c r="B80" s="26" t="s">
        <v>20</v>
      </c>
      <c r="C80" s="27">
        <f>C82+C86+C87+C88+C89+C90+C91+C92+C93+C94+C95+C96+C97</f>
        <v>14.170999999999999</v>
      </c>
      <c r="D80" s="27">
        <f t="shared" ref="D80:I80" si="5">D82+D86+D87+D88+D89+D90+D91+D92+D93+D94+D95+D96+D97</f>
        <v>14.083000000000002</v>
      </c>
      <c r="E80" s="27">
        <f t="shared" si="5"/>
        <v>13.536</v>
      </c>
      <c r="F80" s="27">
        <f t="shared" si="5"/>
        <v>13.536</v>
      </c>
      <c r="G80" s="27">
        <f t="shared" si="5"/>
        <v>13.536</v>
      </c>
      <c r="H80" s="27">
        <f t="shared" si="5"/>
        <v>13.536</v>
      </c>
      <c r="I80" s="27">
        <f t="shared" si="5"/>
        <v>13.536</v>
      </c>
    </row>
    <row r="81" spans="1:13" x14ac:dyDescent="0.25">
      <c r="A81" s="30" t="s">
        <v>21</v>
      </c>
      <c r="B81" s="26"/>
      <c r="C81" s="27"/>
      <c r="D81" s="27"/>
      <c r="E81" s="27"/>
      <c r="F81" s="27"/>
      <c r="G81" s="27"/>
      <c r="H81" s="27"/>
      <c r="I81" s="27"/>
    </row>
    <row r="82" spans="1:13" ht="30" x14ac:dyDescent="0.25">
      <c r="A82" s="16" t="s">
        <v>99</v>
      </c>
      <c r="B82" s="26" t="s">
        <v>20</v>
      </c>
      <c r="C82" s="27">
        <f>C83+C84+C85</f>
        <v>0.107</v>
      </c>
      <c r="D82" s="27">
        <f t="shared" ref="D82:I82" si="6">D83+D84+D85</f>
        <v>8.3999999999999991E-2</v>
      </c>
      <c r="E82" s="27">
        <f t="shared" si="6"/>
        <v>6.0999999999999999E-2</v>
      </c>
      <c r="F82" s="27">
        <f t="shared" si="6"/>
        <v>6.0999999999999999E-2</v>
      </c>
      <c r="G82" s="27">
        <f t="shared" si="6"/>
        <v>6.0999999999999999E-2</v>
      </c>
      <c r="H82" s="27">
        <f t="shared" si="6"/>
        <v>6.0999999999999999E-2</v>
      </c>
      <c r="I82" s="27">
        <f t="shared" si="6"/>
        <v>6.0999999999999999E-2</v>
      </c>
      <c r="L82" s="14"/>
      <c r="M82" s="15"/>
    </row>
    <row r="83" spans="1:13" ht="30" x14ac:dyDescent="0.25">
      <c r="A83" s="7" t="s">
        <v>71</v>
      </c>
      <c r="B83" s="26" t="s">
        <v>20</v>
      </c>
      <c r="C83" s="27">
        <v>1.4E-2</v>
      </c>
      <c r="D83" s="27">
        <v>1.0999999999999999E-2</v>
      </c>
      <c r="E83" s="27">
        <v>8.9999999999999993E-3</v>
      </c>
      <c r="F83" s="27">
        <v>8.9999999999999993E-3</v>
      </c>
      <c r="G83" s="27">
        <v>8.9999999999999993E-3</v>
      </c>
      <c r="H83" s="27">
        <v>8.9999999999999993E-3</v>
      </c>
      <c r="I83" s="27">
        <v>8.9999999999999993E-3</v>
      </c>
      <c r="L83" s="14"/>
      <c r="M83" s="15"/>
    </row>
    <row r="84" spans="1:13" x14ac:dyDescent="0.25">
      <c r="A84" s="16" t="s">
        <v>72</v>
      </c>
      <c r="B84" s="26" t="s">
        <v>20</v>
      </c>
      <c r="C84" s="27">
        <v>9.2999999999999999E-2</v>
      </c>
      <c r="D84" s="27">
        <v>7.2999999999999995E-2</v>
      </c>
      <c r="E84" s="27">
        <v>5.1999999999999998E-2</v>
      </c>
      <c r="F84" s="27">
        <v>5.1999999999999998E-2</v>
      </c>
      <c r="G84" s="27">
        <v>5.1999999999999998E-2</v>
      </c>
      <c r="H84" s="27">
        <v>5.1999999999999998E-2</v>
      </c>
      <c r="I84" s="27">
        <v>5.1999999999999998E-2</v>
      </c>
      <c r="L84" s="14"/>
      <c r="M84" s="15"/>
    </row>
    <row r="85" spans="1:13" x14ac:dyDescent="0.25">
      <c r="A85" s="16" t="s">
        <v>73</v>
      </c>
      <c r="B85" s="26" t="s">
        <v>20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L85" s="14"/>
      <c r="M85" s="15"/>
    </row>
    <row r="86" spans="1:13" x14ac:dyDescent="0.25">
      <c r="A86" s="16" t="s">
        <v>24</v>
      </c>
      <c r="B86" s="26" t="s">
        <v>20</v>
      </c>
      <c r="C86" s="27">
        <v>1.5069999999999999</v>
      </c>
      <c r="D86" s="27">
        <v>1.5469999999999999</v>
      </c>
      <c r="E86" s="27">
        <v>1.6240000000000001</v>
      </c>
      <c r="F86" s="27">
        <v>1.6240000000000001</v>
      </c>
      <c r="G86" s="27">
        <v>1.6240000000000001</v>
      </c>
      <c r="H86" s="27">
        <v>1.6240000000000001</v>
      </c>
      <c r="I86" s="27">
        <v>1.6240000000000001</v>
      </c>
      <c r="L86" s="14"/>
      <c r="M86" s="15"/>
    </row>
    <row r="87" spans="1:13" x14ac:dyDescent="0.25">
      <c r="A87" s="16" t="s">
        <v>25</v>
      </c>
      <c r="B87" s="26" t="s">
        <v>20</v>
      </c>
      <c r="C87" s="27">
        <v>1.0129999999999999</v>
      </c>
      <c r="D87" s="27">
        <v>0.97299999999999998</v>
      </c>
      <c r="E87" s="27">
        <v>0.58199999999999996</v>
      </c>
      <c r="F87" s="27">
        <v>0.58199999999999996</v>
      </c>
      <c r="G87" s="27">
        <v>0.58199999999999996</v>
      </c>
      <c r="H87" s="27">
        <v>0.58199999999999996</v>
      </c>
      <c r="I87" s="27">
        <v>0.58199999999999996</v>
      </c>
      <c r="L87" s="14"/>
      <c r="M87" s="15"/>
    </row>
    <row r="88" spans="1:13" ht="30" x14ac:dyDescent="0.25">
      <c r="A88" s="7" t="s">
        <v>74</v>
      </c>
      <c r="B88" s="26" t="s">
        <v>20</v>
      </c>
      <c r="C88" s="27">
        <v>0.52400000000000002</v>
      </c>
      <c r="D88" s="27">
        <v>0.434</v>
      </c>
      <c r="E88" s="27">
        <v>0.52600000000000002</v>
      </c>
      <c r="F88" s="27">
        <v>0.52600000000000002</v>
      </c>
      <c r="G88" s="27">
        <v>0.52600000000000002</v>
      </c>
      <c r="H88" s="27">
        <v>0.52600000000000002</v>
      </c>
      <c r="I88" s="27">
        <v>0.52600000000000002</v>
      </c>
      <c r="L88" s="14"/>
      <c r="M88" s="15"/>
    </row>
    <row r="89" spans="1:13" ht="30" customHeight="1" x14ac:dyDescent="0.25">
      <c r="A89" s="16" t="s">
        <v>75</v>
      </c>
      <c r="B89" s="26" t="s">
        <v>20</v>
      </c>
      <c r="C89" s="27">
        <v>0.43099999999999999</v>
      </c>
      <c r="D89" s="27">
        <v>0.38600000000000001</v>
      </c>
      <c r="E89" s="27">
        <v>0.33400000000000002</v>
      </c>
      <c r="F89" s="27">
        <v>0.33400000000000002</v>
      </c>
      <c r="G89" s="27">
        <v>0.33400000000000002</v>
      </c>
      <c r="H89" s="27">
        <v>0.33400000000000002</v>
      </c>
      <c r="I89" s="27">
        <v>0.33400000000000002</v>
      </c>
      <c r="L89" s="14"/>
      <c r="M89" s="15"/>
    </row>
    <row r="90" spans="1:13" x14ac:dyDescent="0.25">
      <c r="A90" s="16" t="s">
        <v>12</v>
      </c>
      <c r="B90" s="26" t="s">
        <v>20</v>
      </c>
      <c r="C90" s="27">
        <v>0.94799999999999995</v>
      </c>
      <c r="D90" s="27">
        <v>0.28199999999999997</v>
      </c>
      <c r="E90" s="27">
        <v>0.28100000000000003</v>
      </c>
      <c r="F90" s="27">
        <v>0.28100000000000003</v>
      </c>
      <c r="G90" s="27">
        <v>0.28100000000000003</v>
      </c>
      <c r="H90" s="27">
        <v>0.28100000000000003</v>
      </c>
      <c r="I90" s="27">
        <v>0.28100000000000003</v>
      </c>
      <c r="L90" s="14"/>
      <c r="M90" s="15"/>
    </row>
    <row r="91" spans="1:13" ht="30" x14ac:dyDescent="0.25">
      <c r="A91" s="7" t="s">
        <v>76</v>
      </c>
      <c r="B91" s="26" t="s">
        <v>20</v>
      </c>
      <c r="C91" s="27">
        <v>0.56699999999999995</v>
      </c>
      <c r="D91" s="27">
        <v>0.68300000000000005</v>
      </c>
      <c r="E91" s="27">
        <v>0.73899999999999999</v>
      </c>
      <c r="F91" s="27">
        <v>0.73899999999999999</v>
      </c>
      <c r="G91" s="27">
        <v>0.73899999999999999</v>
      </c>
      <c r="H91" s="27">
        <v>0.73899999999999999</v>
      </c>
      <c r="I91" s="27">
        <v>0.73899999999999999</v>
      </c>
      <c r="L91" s="14"/>
      <c r="M91" s="15"/>
    </row>
    <row r="92" spans="1:13" x14ac:dyDescent="0.25">
      <c r="A92" s="7" t="s">
        <v>94</v>
      </c>
      <c r="B92" s="26" t="s">
        <v>20</v>
      </c>
      <c r="C92" s="27">
        <v>0.749</v>
      </c>
      <c r="D92" s="27">
        <v>1.3620000000000001</v>
      </c>
      <c r="E92" s="27">
        <v>1.506</v>
      </c>
      <c r="F92" s="27">
        <v>1.506</v>
      </c>
      <c r="G92" s="27">
        <v>1.506</v>
      </c>
      <c r="H92" s="27">
        <v>1.506</v>
      </c>
      <c r="I92" s="27">
        <v>1.506</v>
      </c>
      <c r="L92" s="14"/>
      <c r="M92" s="15"/>
    </row>
    <row r="93" spans="1:13" x14ac:dyDescent="0.25">
      <c r="A93" s="7" t="s">
        <v>95</v>
      </c>
      <c r="B93" s="26" t="s">
        <v>20</v>
      </c>
      <c r="C93" s="27">
        <v>0.112</v>
      </c>
      <c r="D93" s="27">
        <v>0.111</v>
      </c>
      <c r="E93" s="27">
        <v>0.12</v>
      </c>
      <c r="F93" s="27">
        <v>0.12</v>
      </c>
      <c r="G93" s="27">
        <v>0.12</v>
      </c>
      <c r="H93" s="27">
        <v>0.12</v>
      </c>
      <c r="I93" s="27">
        <v>0.12</v>
      </c>
      <c r="L93" s="14"/>
      <c r="M93" s="15"/>
    </row>
    <row r="94" spans="1:13" ht="30" x14ac:dyDescent="0.25">
      <c r="A94" s="7" t="s">
        <v>23</v>
      </c>
      <c r="B94" s="26" t="s">
        <v>20</v>
      </c>
      <c r="C94" s="27">
        <v>1.258</v>
      </c>
      <c r="D94" s="27">
        <v>1.4930000000000001</v>
      </c>
      <c r="E94" s="27">
        <v>1.224</v>
      </c>
      <c r="F94" s="27">
        <v>1.224</v>
      </c>
      <c r="G94" s="27">
        <v>1.224</v>
      </c>
      <c r="H94" s="27">
        <v>1.224</v>
      </c>
      <c r="I94" s="27">
        <v>1.224</v>
      </c>
      <c r="L94" s="14"/>
      <c r="M94" s="15"/>
    </row>
    <row r="95" spans="1:13" ht="15.75" customHeight="1" x14ac:dyDescent="0.25">
      <c r="A95" s="16" t="s">
        <v>26</v>
      </c>
      <c r="B95" s="26" t="s">
        <v>20</v>
      </c>
      <c r="C95" s="27">
        <v>2.2210000000000001</v>
      </c>
      <c r="D95" s="27">
        <v>2.2370000000000001</v>
      </c>
      <c r="E95" s="27">
        <v>2.23</v>
      </c>
      <c r="F95" s="27">
        <v>2.23</v>
      </c>
      <c r="G95" s="27">
        <v>2.23</v>
      </c>
      <c r="H95" s="27">
        <v>2.23</v>
      </c>
      <c r="I95" s="27">
        <v>2.23</v>
      </c>
      <c r="L95" s="14"/>
      <c r="M95" s="15"/>
    </row>
    <row r="96" spans="1:13" x14ac:dyDescent="0.25">
      <c r="A96" s="16" t="s">
        <v>27</v>
      </c>
      <c r="B96" s="26" t="s">
        <v>20</v>
      </c>
      <c r="C96" s="27">
        <v>2.9889999999999999</v>
      </c>
      <c r="D96" s="27">
        <v>2.79</v>
      </c>
      <c r="E96" s="27">
        <v>2.6549999999999998</v>
      </c>
      <c r="F96" s="27">
        <v>2.6549999999999998</v>
      </c>
      <c r="G96" s="27">
        <v>2.6549999999999998</v>
      </c>
      <c r="H96" s="27">
        <v>2.6549999999999998</v>
      </c>
      <c r="I96" s="27">
        <v>2.6549999999999998</v>
      </c>
      <c r="L96" s="14"/>
      <c r="M96" s="15"/>
    </row>
    <row r="97" spans="1:13" x14ac:dyDescent="0.25">
      <c r="A97" s="16" t="s">
        <v>29</v>
      </c>
      <c r="B97" s="26" t="s">
        <v>20</v>
      </c>
      <c r="C97" s="27">
        <v>1.7450000000000001</v>
      </c>
      <c r="D97" s="27">
        <v>1.7010000000000001</v>
      </c>
      <c r="E97" s="27">
        <v>1.6539999999999999</v>
      </c>
      <c r="F97" s="27">
        <v>1.6539999999999999</v>
      </c>
      <c r="G97" s="27">
        <v>1.6539999999999999</v>
      </c>
      <c r="H97" s="27">
        <v>1.6539999999999999</v>
      </c>
      <c r="I97" s="27">
        <v>1.6539999999999999</v>
      </c>
      <c r="L97" s="14"/>
      <c r="M97" s="14"/>
    </row>
    <row r="98" spans="1:13" ht="54.75" customHeight="1" x14ac:dyDescent="0.25">
      <c r="A98" s="44" t="s">
        <v>31</v>
      </c>
      <c r="B98" s="26" t="s">
        <v>20</v>
      </c>
      <c r="C98" s="27">
        <v>2.3630000000000004</v>
      </c>
      <c r="D98" s="27">
        <v>2.3940000000000001</v>
      </c>
      <c r="E98" s="27">
        <v>2.359</v>
      </c>
      <c r="F98" s="27">
        <v>2.359</v>
      </c>
      <c r="G98" s="27">
        <v>2.359</v>
      </c>
      <c r="H98" s="27">
        <v>2.359</v>
      </c>
      <c r="I98" s="27">
        <v>2.359</v>
      </c>
    </row>
    <row r="99" spans="1:13" x14ac:dyDescent="0.25">
      <c r="A99" s="45" t="s">
        <v>28</v>
      </c>
      <c r="B99" s="26"/>
      <c r="C99" s="27"/>
      <c r="D99" s="27"/>
      <c r="E99" s="27"/>
      <c r="F99" s="27"/>
      <c r="G99" s="27"/>
      <c r="H99" s="27"/>
      <c r="I99" s="27"/>
    </row>
    <row r="100" spans="1:13" ht="30" x14ac:dyDescent="0.25">
      <c r="A100" s="7" t="s">
        <v>97</v>
      </c>
      <c r="B100" s="26" t="s">
        <v>20</v>
      </c>
      <c r="C100" s="27">
        <v>0.247</v>
      </c>
      <c r="D100" s="27">
        <v>0.255</v>
      </c>
      <c r="E100" s="27">
        <v>0.26400000000000001</v>
      </c>
      <c r="F100" s="27">
        <v>0.26400000000000001</v>
      </c>
      <c r="G100" s="27">
        <v>0.26400000000000001</v>
      </c>
      <c r="H100" s="27">
        <v>0.26400000000000001</v>
      </c>
      <c r="I100" s="27">
        <v>0.26400000000000001</v>
      </c>
    </row>
    <row r="101" spans="1:13" x14ac:dyDescent="0.25">
      <c r="A101" s="16" t="s">
        <v>96</v>
      </c>
      <c r="B101" s="26" t="s">
        <v>20</v>
      </c>
      <c r="C101" s="27">
        <v>0.13</v>
      </c>
      <c r="D101" s="27">
        <v>0.13800000000000001</v>
      </c>
      <c r="E101" s="27">
        <v>0.14699999999999999</v>
      </c>
      <c r="F101" s="27">
        <v>0.14699999999999999</v>
      </c>
      <c r="G101" s="27">
        <v>0.14699999999999999</v>
      </c>
      <c r="H101" s="27">
        <v>0.14699999999999999</v>
      </c>
      <c r="I101" s="27">
        <v>0.14699999999999999</v>
      </c>
    </row>
    <row r="102" spans="1:13" x14ac:dyDescent="0.25">
      <c r="A102" s="8" t="s">
        <v>26</v>
      </c>
      <c r="B102" s="26" t="s">
        <v>20</v>
      </c>
      <c r="C102" s="27">
        <v>1.6479999999999999</v>
      </c>
      <c r="D102" s="27">
        <v>1.6659999999999999</v>
      </c>
      <c r="E102" s="27">
        <v>1.647</v>
      </c>
      <c r="F102" s="27">
        <v>1.647</v>
      </c>
      <c r="G102" s="27">
        <v>1.647</v>
      </c>
      <c r="H102" s="27">
        <v>1.647</v>
      </c>
      <c r="I102" s="27">
        <v>1.647</v>
      </c>
    </row>
    <row r="103" spans="1:13" x14ac:dyDescent="0.25">
      <c r="A103" s="8" t="s">
        <v>105</v>
      </c>
      <c r="B103" s="26" t="s">
        <v>20</v>
      </c>
      <c r="C103" s="27">
        <v>5.8000000000000003E-2</v>
      </c>
      <c r="D103" s="27">
        <v>5.8999999999999997E-2</v>
      </c>
      <c r="E103" s="27">
        <v>5.8999999999999997E-2</v>
      </c>
      <c r="F103" s="27">
        <v>5.8999999999999997E-2</v>
      </c>
      <c r="G103" s="27">
        <v>5.8999999999999997E-2</v>
      </c>
      <c r="H103" s="27">
        <v>5.8999999999999997E-2</v>
      </c>
      <c r="I103" s="27">
        <v>5.8999999999999997E-2</v>
      </c>
    </row>
    <row r="104" spans="1:13" x14ac:dyDescent="0.25">
      <c r="A104" s="8" t="s">
        <v>100</v>
      </c>
      <c r="B104" s="26" t="s">
        <v>20</v>
      </c>
      <c r="C104" s="27">
        <v>0.13400000000000001</v>
      </c>
      <c r="D104" s="27">
        <v>0.153</v>
      </c>
      <c r="E104" s="27">
        <v>0.129</v>
      </c>
      <c r="F104" s="27">
        <v>0.129</v>
      </c>
      <c r="G104" s="27">
        <v>0.129</v>
      </c>
      <c r="H104" s="27">
        <v>0.129</v>
      </c>
      <c r="I104" s="27">
        <v>0.129</v>
      </c>
    </row>
    <row r="105" spans="1:13" x14ac:dyDescent="0.25">
      <c r="A105" s="8" t="s">
        <v>101</v>
      </c>
      <c r="B105" s="26" t="s">
        <v>20</v>
      </c>
      <c r="C105" s="27">
        <v>0.27600000000000002</v>
      </c>
      <c r="D105" s="27">
        <v>0.26100000000000001</v>
      </c>
      <c r="E105" s="27">
        <v>0.26</v>
      </c>
      <c r="F105" s="27">
        <v>0.26</v>
      </c>
      <c r="G105" s="27">
        <v>0.26</v>
      </c>
      <c r="H105" s="27">
        <v>0.26</v>
      </c>
      <c r="I105" s="27">
        <v>0.26</v>
      </c>
    </row>
    <row r="106" spans="1:13" x14ac:dyDescent="0.25">
      <c r="A106" s="17" t="s">
        <v>53</v>
      </c>
      <c r="B106" s="26"/>
      <c r="C106" s="27"/>
      <c r="D106" s="27"/>
      <c r="E106" s="27"/>
      <c r="F106" s="40"/>
      <c r="G106" s="40"/>
      <c r="H106" s="40"/>
      <c r="I106" s="40"/>
    </row>
    <row r="107" spans="1:13" ht="45" x14ac:dyDescent="0.25">
      <c r="A107" s="44" t="s">
        <v>40</v>
      </c>
      <c r="B107" s="26" t="s">
        <v>20</v>
      </c>
      <c r="C107" s="46">
        <f>C109+C113+C114+C115+C116+C117+C118+C119+C120+C121</f>
        <v>2.5029999999999997</v>
      </c>
      <c r="D107" s="46">
        <f t="shared" ref="D107:H107" si="7">D109+D113+D114+D115+D116+D117+D118+D119+D120+D121</f>
        <v>2.5150000000000001</v>
      </c>
      <c r="E107" s="46">
        <f t="shared" si="7"/>
        <v>2.5779999999999998</v>
      </c>
      <c r="F107" s="46">
        <f t="shared" si="7"/>
        <v>2.6029999999999998</v>
      </c>
      <c r="G107" s="46">
        <f t="shared" si="7"/>
        <v>2.6029999999999998</v>
      </c>
      <c r="H107" s="46">
        <f t="shared" si="7"/>
        <v>2.6280000000000001</v>
      </c>
      <c r="I107" s="46">
        <f>I109+I113+I114+I115+I116+I117+I118+I119+I120+I121</f>
        <v>2.653</v>
      </c>
    </row>
    <row r="108" spans="1:13" x14ac:dyDescent="0.25">
      <c r="A108" s="30" t="s">
        <v>21</v>
      </c>
      <c r="B108" s="26"/>
      <c r="C108" s="28"/>
      <c r="D108" s="28"/>
      <c r="E108" s="28"/>
      <c r="F108" s="28"/>
      <c r="G108" s="28"/>
      <c r="H108" s="28"/>
      <c r="I108" s="28"/>
    </row>
    <row r="109" spans="1:13" ht="30" x14ac:dyDescent="0.25">
      <c r="A109" s="47" t="s">
        <v>99</v>
      </c>
      <c r="B109" s="26" t="s">
        <v>20</v>
      </c>
      <c r="C109" s="28">
        <f>C110+C111+C112</f>
        <v>3.4000000000000002E-2</v>
      </c>
      <c r="D109" s="28">
        <f t="shared" ref="D109:I109" si="8">D110+D111+D112</f>
        <v>3.4000000000000002E-2</v>
      </c>
      <c r="E109" s="28">
        <f t="shared" si="8"/>
        <v>3.5000000000000003E-2</v>
      </c>
      <c r="F109" s="28">
        <f t="shared" si="8"/>
        <v>3.5000000000000003E-2</v>
      </c>
      <c r="G109" s="28">
        <f t="shared" si="8"/>
        <v>3.5000000000000003E-2</v>
      </c>
      <c r="H109" s="28">
        <f t="shared" si="8"/>
        <v>3.5000000000000003E-2</v>
      </c>
      <c r="I109" s="28">
        <f t="shared" si="8"/>
        <v>3.5000000000000003E-2</v>
      </c>
    </row>
    <row r="110" spans="1:13" ht="30.75" customHeight="1" x14ac:dyDescent="0.25">
      <c r="A110" s="7" t="s">
        <v>71</v>
      </c>
      <c r="B110" s="26" t="s">
        <v>20</v>
      </c>
      <c r="C110" s="28">
        <v>1.4E-2</v>
      </c>
      <c r="D110" s="28">
        <v>1.4E-2</v>
      </c>
      <c r="E110" s="28">
        <v>1.4999999999999999E-2</v>
      </c>
      <c r="F110" s="28">
        <v>1.4999999999999999E-2</v>
      </c>
      <c r="G110" s="28">
        <v>1.4999999999999999E-2</v>
      </c>
      <c r="H110" s="28">
        <v>1.4999999999999999E-2</v>
      </c>
      <c r="I110" s="28">
        <v>1.4999999999999999E-2</v>
      </c>
    </row>
    <row r="111" spans="1:13" x14ac:dyDescent="0.25">
      <c r="A111" s="16" t="s">
        <v>72</v>
      </c>
      <c r="B111" s="26" t="s">
        <v>20</v>
      </c>
      <c r="C111" s="28">
        <v>0.02</v>
      </c>
      <c r="D111" s="28">
        <v>0.02</v>
      </c>
      <c r="E111" s="28">
        <v>0.02</v>
      </c>
      <c r="F111" s="28">
        <v>0.02</v>
      </c>
      <c r="G111" s="28">
        <v>0.02</v>
      </c>
      <c r="H111" s="28">
        <v>0.02</v>
      </c>
      <c r="I111" s="28">
        <v>0.02</v>
      </c>
    </row>
    <row r="112" spans="1:13" x14ac:dyDescent="0.25">
      <c r="A112" s="16" t="s">
        <v>73</v>
      </c>
      <c r="B112" s="26" t="s">
        <v>20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</row>
    <row r="113" spans="1:9" ht="15.75" customHeight="1" x14ac:dyDescent="0.25">
      <c r="A113" s="7" t="s">
        <v>24</v>
      </c>
      <c r="B113" s="26" t="s">
        <v>20</v>
      </c>
      <c r="C113" s="28">
        <v>1.6E-2</v>
      </c>
      <c r="D113" s="28">
        <v>3.2000000000000001E-2</v>
      </c>
      <c r="E113" s="28">
        <v>3.2000000000000001E-2</v>
      </c>
      <c r="F113" s="28">
        <v>3.2000000000000001E-2</v>
      </c>
      <c r="G113" s="28">
        <v>3.2000000000000001E-2</v>
      </c>
      <c r="H113" s="28">
        <v>3.2000000000000001E-2</v>
      </c>
      <c r="I113" s="28">
        <v>3.2000000000000001E-2</v>
      </c>
    </row>
    <row r="114" spans="1:9" x14ac:dyDescent="0.25">
      <c r="A114" s="47" t="s">
        <v>25</v>
      </c>
      <c r="B114" s="26" t="s">
        <v>20</v>
      </c>
      <c r="C114" s="28">
        <v>0.4</v>
      </c>
      <c r="D114" s="28">
        <v>0.40500000000000003</v>
      </c>
      <c r="E114" s="28">
        <v>0.42</v>
      </c>
      <c r="F114" s="28">
        <v>0.42</v>
      </c>
      <c r="G114" s="28">
        <v>0.42</v>
      </c>
      <c r="H114" s="28">
        <v>0.42</v>
      </c>
      <c r="I114" s="28">
        <v>0.42</v>
      </c>
    </row>
    <row r="115" spans="1:9" ht="30" x14ac:dyDescent="0.25">
      <c r="A115" s="48" t="s">
        <v>74</v>
      </c>
      <c r="B115" s="26" t="s">
        <v>20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</row>
    <row r="116" spans="1:9" ht="30" customHeight="1" x14ac:dyDescent="0.25">
      <c r="A116" s="47" t="s">
        <v>75</v>
      </c>
      <c r="B116" s="26" t="s">
        <v>20</v>
      </c>
      <c r="C116" s="28">
        <v>0.33300000000000002</v>
      </c>
      <c r="D116" s="28">
        <v>0.12</v>
      </c>
      <c r="E116" s="28">
        <v>0.125</v>
      </c>
      <c r="F116" s="28">
        <v>0.125</v>
      </c>
      <c r="G116" s="28">
        <v>0.125</v>
      </c>
      <c r="H116" s="28">
        <v>0.125</v>
      </c>
      <c r="I116" s="28">
        <v>0.125</v>
      </c>
    </row>
    <row r="117" spans="1:9" x14ac:dyDescent="0.25">
      <c r="A117" s="47" t="s">
        <v>12</v>
      </c>
      <c r="B117" s="26" t="s">
        <v>20</v>
      </c>
      <c r="C117" s="28">
        <v>0.4</v>
      </c>
      <c r="D117" s="28">
        <v>0.42699999999999999</v>
      </c>
      <c r="E117" s="28">
        <v>0.43</v>
      </c>
      <c r="F117" s="28">
        <v>0.43</v>
      </c>
      <c r="G117" s="28">
        <v>0.43</v>
      </c>
      <c r="H117" s="28">
        <v>0.43</v>
      </c>
      <c r="I117" s="28">
        <v>0.43</v>
      </c>
    </row>
    <row r="118" spans="1:9" ht="30" x14ac:dyDescent="0.25">
      <c r="A118" s="47" t="s">
        <v>76</v>
      </c>
      <c r="B118" s="26" t="s">
        <v>20</v>
      </c>
      <c r="C118" s="28">
        <v>0.57999999999999996</v>
      </c>
      <c r="D118" s="28">
        <v>0.59</v>
      </c>
      <c r="E118" s="28">
        <v>0.59</v>
      </c>
      <c r="F118" s="28">
        <v>0.59</v>
      </c>
      <c r="G118" s="28">
        <v>0.59</v>
      </c>
      <c r="H118" s="28">
        <v>0.59</v>
      </c>
      <c r="I118" s="28">
        <v>0.59</v>
      </c>
    </row>
    <row r="119" spans="1:9" ht="15.75" customHeight="1" x14ac:dyDescent="0.25">
      <c r="A119" s="7" t="s">
        <v>94</v>
      </c>
      <c r="B119" s="26" t="s">
        <v>20</v>
      </c>
      <c r="C119" s="28">
        <v>1.0999999999999999E-2</v>
      </c>
      <c r="D119" s="28">
        <v>6.2E-2</v>
      </c>
      <c r="E119" s="28">
        <v>6.5000000000000002E-2</v>
      </c>
      <c r="F119" s="28">
        <v>6.5000000000000002E-2</v>
      </c>
      <c r="G119" s="28">
        <v>6.5000000000000002E-2</v>
      </c>
      <c r="H119" s="28">
        <v>6.5000000000000002E-2</v>
      </c>
      <c r="I119" s="28">
        <v>6.5000000000000002E-2</v>
      </c>
    </row>
    <row r="120" spans="1:9" x14ac:dyDescent="0.25">
      <c r="A120" s="7" t="s">
        <v>95</v>
      </c>
      <c r="B120" s="26" t="s">
        <v>20</v>
      </c>
      <c r="C120" s="28">
        <v>6.0000000000000001E-3</v>
      </c>
      <c r="D120" s="28">
        <v>4.1000000000000002E-2</v>
      </c>
      <c r="E120" s="28">
        <v>4.1000000000000002E-2</v>
      </c>
      <c r="F120" s="28">
        <v>4.1000000000000002E-2</v>
      </c>
      <c r="G120" s="28">
        <v>4.1000000000000002E-2</v>
      </c>
      <c r="H120" s="28">
        <v>4.1000000000000002E-2</v>
      </c>
      <c r="I120" s="28">
        <v>4.1000000000000002E-2</v>
      </c>
    </row>
    <row r="121" spans="1:9" x14ac:dyDescent="0.25">
      <c r="A121" s="47" t="s">
        <v>29</v>
      </c>
      <c r="B121" s="26" t="s">
        <v>20</v>
      </c>
      <c r="C121" s="49">
        <v>0.72299999999999998</v>
      </c>
      <c r="D121" s="49">
        <v>0.80400000000000005</v>
      </c>
      <c r="E121" s="49">
        <v>0.84</v>
      </c>
      <c r="F121" s="49">
        <v>0.86499999999999999</v>
      </c>
      <c r="G121" s="49">
        <v>0.86499999999999999</v>
      </c>
      <c r="H121" s="49">
        <v>0.89</v>
      </c>
      <c r="I121" s="49">
        <v>0.91500000000000004</v>
      </c>
    </row>
    <row r="122" spans="1:9" ht="30" x14ac:dyDescent="0.25">
      <c r="A122" s="30" t="s">
        <v>51</v>
      </c>
      <c r="B122" s="26" t="s">
        <v>8</v>
      </c>
      <c r="C122" s="37">
        <v>1.7</v>
      </c>
      <c r="D122" s="37">
        <v>1.3</v>
      </c>
      <c r="E122" s="37">
        <v>1.28</v>
      </c>
      <c r="F122" s="37">
        <v>1.26</v>
      </c>
      <c r="G122" s="37">
        <v>1.26</v>
      </c>
      <c r="H122" s="37">
        <v>1.25</v>
      </c>
      <c r="I122" s="37">
        <v>1.25</v>
      </c>
    </row>
    <row r="123" spans="1:9" ht="47.25" customHeight="1" x14ac:dyDescent="0.25">
      <c r="A123" s="30" t="s">
        <v>44</v>
      </c>
      <c r="B123" s="26" t="s">
        <v>9</v>
      </c>
      <c r="C123" s="37">
        <v>41278.671942699882</v>
      </c>
      <c r="D123" s="37">
        <v>44660.49</v>
      </c>
      <c r="E123" s="37">
        <v>49547.194554308902</v>
      </c>
      <c r="F123" s="37">
        <v>52191.675130875687</v>
      </c>
      <c r="G123" s="37">
        <v>53669.318372252375</v>
      </c>
      <c r="H123" s="37">
        <v>57426.170658310053</v>
      </c>
      <c r="I123" s="37">
        <v>61216.297921758516</v>
      </c>
    </row>
    <row r="124" spans="1:9" x14ac:dyDescent="0.25">
      <c r="A124" s="30" t="s">
        <v>21</v>
      </c>
      <c r="B124" s="26"/>
      <c r="C124" s="37"/>
      <c r="D124" s="37"/>
      <c r="E124" s="37"/>
      <c r="F124" s="37"/>
      <c r="G124" s="37"/>
      <c r="H124" s="37"/>
      <c r="I124" s="37"/>
    </row>
    <row r="125" spans="1:9" ht="30" x14ac:dyDescent="0.25">
      <c r="A125" s="16" t="s">
        <v>70</v>
      </c>
      <c r="B125" s="26" t="s">
        <v>9</v>
      </c>
      <c r="C125" s="37">
        <v>34727.1</v>
      </c>
      <c r="D125" s="37">
        <v>36451.9</v>
      </c>
      <c r="E125" s="37">
        <v>42754.7</v>
      </c>
      <c r="F125" s="37">
        <v>44721.4162</v>
      </c>
      <c r="G125" s="37">
        <v>46132.321299999996</v>
      </c>
      <c r="H125" s="37">
        <v>49361.583790999997</v>
      </c>
      <c r="I125" s="37">
        <v>52619.448321206</v>
      </c>
    </row>
    <row r="126" spans="1:9" ht="30" x14ac:dyDescent="0.25">
      <c r="A126" s="7" t="s">
        <v>71</v>
      </c>
      <c r="B126" s="26" t="s">
        <v>9</v>
      </c>
      <c r="C126" s="37">
        <v>26488.6</v>
      </c>
      <c r="D126" s="37">
        <v>28591.1</v>
      </c>
      <c r="E126" s="37">
        <v>27150.2</v>
      </c>
      <c r="F126" s="37">
        <v>28399.109200000003</v>
      </c>
      <c r="G126" s="37">
        <v>29295.0658</v>
      </c>
      <c r="H126" s="37">
        <v>31345.720406</v>
      </c>
      <c r="I126" s="37">
        <v>33414.537952796003</v>
      </c>
    </row>
    <row r="127" spans="1:9" x14ac:dyDescent="0.25">
      <c r="A127" s="16" t="s">
        <v>72</v>
      </c>
      <c r="B127" s="26" t="s">
        <v>9</v>
      </c>
      <c r="C127" s="37">
        <v>35967.300000000003</v>
      </c>
      <c r="D127" s="37">
        <v>37636.400000000001</v>
      </c>
      <c r="E127" s="37">
        <v>45455.5</v>
      </c>
      <c r="F127" s="37">
        <v>47546.453000000001</v>
      </c>
      <c r="G127" s="37">
        <v>49046.484499999999</v>
      </c>
      <c r="H127" s="37">
        <v>52479.738415</v>
      </c>
      <c r="I127" s="37">
        <v>55943.401150390004</v>
      </c>
    </row>
    <row r="128" spans="1:9" x14ac:dyDescent="0.25">
      <c r="A128" s="16" t="s">
        <v>73</v>
      </c>
      <c r="B128" s="26" t="s">
        <v>9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</row>
    <row r="129" spans="1:11" x14ac:dyDescent="0.25">
      <c r="A129" s="16" t="s">
        <v>24</v>
      </c>
      <c r="B129" s="26" t="s">
        <v>9</v>
      </c>
      <c r="C129" s="37">
        <v>54799.94</v>
      </c>
      <c r="D129" s="37">
        <v>64504.800000000003</v>
      </c>
      <c r="E129" s="37">
        <v>66573.161999999997</v>
      </c>
      <c r="F129" s="37">
        <v>69635.527451999995</v>
      </c>
      <c r="G129" s="37">
        <v>71832.441798</v>
      </c>
      <c r="H129" s="37">
        <v>76860.712723860008</v>
      </c>
      <c r="I129" s="37">
        <v>81933.519763634773</v>
      </c>
    </row>
    <row r="130" spans="1:11" x14ac:dyDescent="0.25">
      <c r="A130" s="16" t="s">
        <v>25</v>
      </c>
      <c r="B130" s="26" t="s">
        <v>9</v>
      </c>
      <c r="C130" s="37">
        <v>39208.46</v>
      </c>
      <c r="D130" s="37">
        <v>42992.77</v>
      </c>
      <c r="E130" s="37">
        <v>49133.72</v>
      </c>
      <c r="F130" s="37">
        <v>51393.871120000003</v>
      </c>
      <c r="G130" s="37">
        <v>53015.283880000003</v>
      </c>
      <c r="H130" s="37">
        <v>56726.353751600007</v>
      </c>
      <c r="I130" s="37">
        <v>60470.293099205614</v>
      </c>
    </row>
    <row r="131" spans="1:11" ht="30" x14ac:dyDescent="0.25">
      <c r="A131" s="48" t="s">
        <v>74</v>
      </c>
      <c r="B131" s="26" t="s">
        <v>9</v>
      </c>
      <c r="C131" s="37">
        <v>45010.97</v>
      </c>
      <c r="D131" s="37">
        <v>45244.49</v>
      </c>
      <c r="E131" s="37">
        <v>57846.25</v>
      </c>
      <c r="F131" s="37">
        <v>60507.177500000005</v>
      </c>
      <c r="G131" s="37">
        <v>62416.103749999995</v>
      </c>
      <c r="H131" s="37">
        <v>66785.231012499993</v>
      </c>
      <c r="I131" s="37">
        <v>71193.056259324992</v>
      </c>
    </row>
    <row r="132" spans="1:11" ht="30" customHeight="1" x14ac:dyDescent="0.25">
      <c r="A132" s="16" t="s">
        <v>75</v>
      </c>
      <c r="B132" s="26" t="s">
        <v>9</v>
      </c>
      <c r="C132" s="37">
        <v>30581.4</v>
      </c>
      <c r="D132" s="37">
        <v>30586.57</v>
      </c>
      <c r="E132" s="37">
        <v>34913.629999999997</v>
      </c>
      <c r="F132" s="37">
        <v>36519.65698</v>
      </c>
      <c r="G132" s="37">
        <v>37671.806769999996</v>
      </c>
      <c r="H132" s="37">
        <v>40308.833243900001</v>
      </c>
      <c r="I132" s="37">
        <v>42969.216237997403</v>
      </c>
    </row>
    <row r="133" spans="1:11" x14ac:dyDescent="0.25">
      <c r="A133" s="7" t="s">
        <v>12</v>
      </c>
      <c r="B133" s="26" t="s">
        <v>9</v>
      </c>
      <c r="C133" s="37">
        <v>54927.13</v>
      </c>
      <c r="D133" s="37">
        <v>55012.36</v>
      </c>
      <c r="E133" s="37">
        <v>60014.39</v>
      </c>
      <c r="F133" s="37">
        <v>62775.051940000005</v>
      </c>
      <c r="G133" s="37">
        <v>64755.526809999996</v>
      </c>
      <c r="H133" s="37">
        <v>69288.413686700005</v>
      </c>
      <c r="I133" s="37">
        <v>73861.448990022211</v>
      </c>
    </row>
    <row r="134" spans="1:11" ht="30" x14ac:dyDescent="0.25">
      <c r="A134" s="16" t="s">
        <v>76</v>
      </c>
      <c r="B134" s="26" t="s">
        <v>9</v>
      </c>
      <c r="C134" s="37">
        <v>30328.19</v>
      </c>
      <c r="D134" s="37">
        <v>31360.87</v>
      </c>
      <c r="E134" s="37">
        <v>32456.14</v>
      </c>
      <c r="F134" s="37">
        <v>33949.122439999999</v>
      </c>
      <c r="G134" s="37">
        <v>35020.175060000001</v>
      </c>
      <c r="H134" s="37">
        <v>37471.587314200005</v>
      </c>
      <c r="I134" s="37">
        <v>39944.712076937205</v>
      </c>
    </row>
    <row r="135" spans="1:11" x14ac:dyDescent="0.25">
      <c r="A135" s="7" t="s">
        <v>94</v>
      </c>
      <c r="B135" s="26" t="s">
        <v>9</v>
      </c>
      <c r="C135" s="37">
        <v>48741.88</v>
      </c>
      <c r="D135" s="37">
        <v>50225.87</v>
      </c>
      <c r="E135" s="37">
        <v>57795.762794556911</v>
      </c>
      <c r="F135" s="37">
        <v>60454.367883106534</v>
      </c>
      <c r="G135" s="37">
        <v>62361.628055326903</v>
      </c>
      <c r="H135" s="37">
        <v>66726.942019199792</v>
      </c>
      <c r="I135" s="37">
        <v>71130.920192466976</v>
      </c>
    </row>
    <row r="136" spans="1:11" x14ac:dyDescent="0.25">
      <c r="A136" s="7" t="s">
        <v>95</v>
      </c>
      <c r="B136" s="26" t="s">
        <v>9</v>
      </c>
      <c r="C136" s="37">
        <v>32846.76</v>
      </c>
      <c r="D136" s="37">
        <v>34040.9</v>
      </c>
      <c r="E136" s="37">
        <v>36445.56</v>
      </c>
      <c r="F136" s="37">
        <v>38122.055759999996</v>
      </c>
      <c r="G136" s="37">
        <v>39324.759239999999</v>
      </c>
      <c r="H136" s="37">
        <v>42077.492386800004</v>
      </c>
      <c r="I136" s="37">
        <v>44854.606884328809</v>
      </c>
    </row>
    <row r="137" spans="1:11" ht="30" x14ac:dyDescent="0.25">
      <c r="A137" s="16" t="s">
        <v>23</v>
      </c>
      <c r="B137" s="26" t="s">
        <v>9</v>
      </c>
      <c r="C137" s="37">
        <v>46719.5</v>
      </c>
      <c r="D137" s="37">
        <v>46586.12</v>
      </c>
      <c r="E137" s="37">
        <v>60367.838954675361</v>
      </c>
      <c r="F137" s="37">
        <v>63144.759546590431</v>
      </c>
      <c r="G137" s="37">
        <v>65136.898232094711</v>
      </c>
      <c r="H137" s="37">
        <v>69696.481108341352</v>
      </c>
      <c r="I137" s="37">
        <v>74296.448861491881</v>
      </c>
    </row>
    <row r="138" spans="1:11" x14ac:dyDescent="0.25">
      <c r="A138" s="16" t="s">
        <v>26</v>
      </c>
      <c r="B138" s="26" t="s">
        <v>9</v>
      </c>
      <c r="C138" s="37">
        <v>36119.800000000003</v>
      </c>
      <c r="D138" s="37">
        <v>42868.03</v>
      </c>
      <c r="E138" s="37">
        <v>44605.32</v>
      </c>
      <c r="F138" s="37">
        <v>46657.164720000001</v>
      </c>
      <c r="G138" s="37">
        <v>48129.14028</v>
      </c>
      <c r="H138" s="37">
        <v>51498.180099600002</v>
      </c>
      <c r="I138" s="37">
        <v>54897.059986173605</v>
      </c>
    </row>
    <row r="139" spans="1:11" x14ac:dyDescent="0.25">
      <c r="A139" s="16" t="s">
        <v>27</v>
      </c>
      <c r="B139" s="26" t="s">
        <v>9</v>
      </c>
      <c r="C139" s="37">
        <v>39608.1</v>
      </c>
      <c r="D139" s="37">
        <v>45980.959999999999</v>
      </c>
      <c r="E139" s="37">
        <v>47280.7</v>
      </c>
      <c r="F139" s="37">
        <v>49455.612199999996</v>
      </c>
      <c r="G139" s="37">
        <v>51015.875299999992</v>
      </c>
      <c r="H139" s="37">
        <v>54586.986570999994</v>
      </c>
      <c r="I139" s="37">
        <v>58189.727684685997</v>
      </c>
    </row>
    <row r="140" spans="1:11" x14ac:dyDescent="0.25">
      <c r="A140" s="16" t="s">
        <v>29</v>
      </c>
      <c r="B140" s="26" t="s">
        <v>9</v>
      </c>
      <c r="C140" s="37">
        <v>31712.85</v>
      </c>
      <c r="D140" s="37">
        <v>29378.84</v>
      </c>
      <c r="E140" s="37">
        <v>35133.31</v>
      </c>
      <c r="F140" s="37">
        <v>36749.442259999996</v>
      </c>
      <c r="G140" s="37">
        <v>37908.841489999999</v>
      </c>
      <c r="H140" s="37">
        <v>40562.460394300004</v>
      </c>
      <c r="I140" s="37">
        <v>43239.582780323806</v>
      </c>
    </row>
    <row r="141" spans="1:11" ht="62.25" customHeight="1" x14ac:dyDescent="0.25">
      <c r="A141" s="44" t="s">
        <v>67</v>
      </c>
      <c r="B141" s="26" t="s">
        <v>9</v>
      </c>
      <c r="C141" s="37">
        <v>36243.61857384679</v>
      </c>
      <c r="D141" s="37">
        <v>43286.7</v>
      </c>
      <c r="E141" s="37">
        <v>44022.85371767699</v>
      </c>
      <c r="F141" s="37">
        <v>46047.904988690127</v>
      </c>
      <c r="G141" s="37">
        <v>47500.659161373456</v>
      </c>
      <c r="H141" s="37">
        <v>50825.705302669601</v>
      </c>
      <c r="I141" s="37">
        <v>54180.201852645805</v>
      </c>
    </row>
    <row r="142" spans="1:11" x14ac:dyDescent="0.25">
      <c r="A142" s="50" t="s">
        <v>66</v>
      </c>
      <c r="B142" s="26"/>
      <c r="C142" s="37"/>
      <c r="D142" s="37"/>
      <c r="E142" s="37"/>
      <c r="F142" s="37"/>
      <c r="G142" s="37"/>
      <c r="H142" s="37"/>
      <c r="I142" s="37"/>
    </row>
    <row r="143" spans="1:11" ht="30" x14ac:dyDescent="0.25">
      <c r="A143" s="7" t="s">
        <v>97</v>
      </c>
      <c r="B143" s="26" t="s">
        <v>9</v>
      </c>
      <c r="C143" s="37">
        <v>33009.449999999997</v>
      </c>
      <c r="D143" s="37">
        <v>35910.129999999997</v>
      </c>
      <c r="E143" s="37">
        <v>39297.879999999997</v>
      </c>
      <c r="F143" s="37">
        <v>41105.582479999997</v>
      </c>
      <c r="G143" s="37">
        <v>42402.412519999998</v>
      </c>
      <c r="H143" s="37">
        <v>45370.581396399997</v>
      </c>
      <c r="I143" s="37">
        <v>48365.039768562398</v>
      </c>
      <c r="K143" s="18"/>
    </row>
    <row r="144" spans="1:11" ht="15" customHeight="1" x14ac:dyDescent="0.25">
      <c r="A144" s="16" t="s">
        <v>96</v>
      </c>
      <c r="B144" s="26" t="s">
        <v>9</v>
      </c>
      <c r="C144" s="37">
        <v>29961.8</v>
      </c>
      <c r="D144" s="37">
        <v>32733.87</v>
      </c>
      <c r="E144" s="37">
        <v>33086.800000000003</v>
      </c>
      <c r="F144" s="37">
        <v>34608.792800000003</v>
      </c>
      <c r="G144" s="37">
        <v>35700.657200000001</v>
      </c>
      <c r="H144" s="37">
        <v>38199.703204000005</v>
      </c>
      <c r="I144" s="37">
        <v>40720.883615464008</v>
      </c>
    </row>
    <row r="145" spans="1:13" x14ac:dyDescent="0.25">
      <c r="A145" s="8" t="s">
        <v>26</v>
      </c>
      <c r="B145" s="51" t="s">
        <v>9</v>
      </c>
      <c r="C145" s="37">
        <v>36617.879999999997</v>
      </c>
      <c r="D145" s="37">
        <v>45335.519999999997</v>
      </c>
      <c r="E145" s="37">
        <v>43592.09</v>
      </c>
      <c r="F145" s="37">
        <v>45597.326139999997</v>
      </c>
      <c r="G145" s="37">
        <v>47035.865109999992</v>
      </c>
      <c r="H145" s="37">
        <v>50328.375667699991</v>
      </c>
      <c r="I145" s="37">
        <v>53650.048461768194</v>
      </c>
    </row>
    <row r="146" spans="1:13" x14ac:dyDescent="0.25">
      <c r="A146" s="8" t="s">
        <v>105</v>
      </c>
      <c r="B146" s="51" t="s">
        <v>9</v>
      </c>
      <c r="C146" s="37">
        <v>35666.67</v>
      </c>
      <c r="D146" s="37">
        <v>36650.949999999997</v>
      </c>
      <c r="E146" s="37">
        <v>44070.8</v>
      </c>
      <c r="F146" s="37">
        <v>46098.056800000006</v>
      </c>
      <c r="G146" s="37">
        <v>47552.393199999999</v>
      </c>
      <c r="H146" s="37">
        <v>50881.060724000003</v>
      </c>
      <c r="I146" s="37">
        <v>54239.210731784005</v>
      </c>
    </row>
    <row r="147" spans="1:13" x14ac:dyDescent="0.25">
      <c r="A147" s="8" t="s">
        <v>100</v>
      </c>
      <c r="B147" s="51" t="s">
        <v>9</v>
      </c>
      <c r="C147" s="37">
        <v>50518.559999999998</v>
      </c>
      <c r="D147" s="37">
        <v>53937.16</v>
      </c>
      <c r="E147" s="37">
        <v>64689.33</v>
      </c>
      <c r="F147" s="37">
        <v>67665.039180000007</v>
      </c>
      <c r="G147" s="37">
        <v>69799.787070000006</v>
      </c>
      <c r="H147" s="37">
        <v>74685.772164900016</v>
      </c>
      <c r="I147" s="37">
        <v>79615.033127783419</v>
      </c>
    </row>
    <row r="148" spans="1:13" x14ac:dyDescent="0.25">
      <c r="A148" s="8" t="s">
        <v>102</v>
      </c>
      <c r="B148" s="51" t="s">
        <v>9</v>
      </c>
      <c r="C148" s="37">
        <v>30093.9</v>
      </c>
      <c r="D148" s="37">
        <v>32662.22</v>
      </c>
      <c r="E148" s="37">
        <v>41284.61</v>
      </c>
      <c r="F148" s="37">
        <v>43183.702060000003</v>
      </c>
      <c r="G148" s="37">
        <v>44546.094189999996</v>
      </c>
      <c r="H148" s="37">
        <v>47664.320783299998</v>
      </c>
      <c r="I148" s="37">
        <v>50810.165954997799</v>
      </c>
    </row>
    <row r="149" spans="1:13" x14ac:dyDescent="0.25">
      <c r="A149" s="17" t="s">
        <v>53</v>
      </c>
      <c r="B149" s="26"/>
      <c r="C149" s="52"/>
      <c r="D149" s="52"/>
      <c r="E149" s="52"/>
      <c r="F149" s="52"/>
      <c r="G149" s="52"/>
      <c r="H149" s="52"/>
      <c r="I149" s="52"/>
    </row>
    <row r="150" spans="1:13" ht="45" customHeight="1" x14ac:dyDescent="0.25">
      <c r="A150" s="30" t="s">
        <v>38</v>
      </c>
      <c r="B150" s="32" t="s">
        <v>9</v>
      </c>
      <c r="C150" s="9" t="e">
        <f>#REF!</f>
        <v>#REF!</v>
      </c>
      <c r="D150" s="9" t="e">
        <f>#REF!</f>
        <v>#REF!</v>
      </c>
      <c r="E150" s="9" t="e">
        <f>#REF!</f>
        <v>#REF!</v>
      </c>
      <c r="F150" s="9" t="e">
        <f>#REF!</f>
        <v>#REF!</v>
      </c>
      <c r="G150" s="9" t="e">
        <f>#REF!</f>
        <v>#REF!</v>
      </c>
      <c r="H150" s="9" t="e">
        <f>#REF!</f>
        <v>#REF!</v>
      </c>
      <c r="I150" s="9" t="e">
        <f>#REF!</f>
        <v>#REF!</v>
      </c>
      <c r="M150" s="19"/>
    </row>
    <row r="151" spans="1:13" ht="29.25" customHeight="1" x14ac:dyDescent="0.25">
      <c r="A151" s="53" t="s">
        <v>42</v>
      </c>
      <c r="B151" s="26" t="s">
        <v>6</v>
      </c>
      <c r="C151" s="27">
        <v>7019.5207212000005</v>
      </c>
      <c r="D151" s="27">
        <v>7547.4440000000004</v>
      </c>
      <c r="E151" s="27">
        <v>8048.05</v>
      </c>
      <c r="F151" s="27">
        <v>8477.598</v>
      </c>
      <c r="G151" s="27">
        <v>8717.6149999999998</v>
      </c>
      <c r="H151" s="27">
        <v>9327.848</v>
      </c>
      <c r="I151" s="27">
        <v>9943.4860000000008</v>
      </c>
    </row>
    <row r="152" spans="1:13" x14ac:dyDescent="0.25">
      <c r="A152" s="54" t="s">
        <v>21</v>
      </c>
      <c r="B152" s="26"/>
      <c r="C152" s="27"/>
      <c r="D152" s="27"/>
      <c r="E152" s="27"/>
      <c r="F152" s="40"/>
      <c r="G152" s="40"/>
      <c r="H152" s="40"/>
      <c r="I152" s="40"/>
    </row>
    <row r="153" spans="1:13" ht="30" x14ac:dyDescent="0.25">
      <c r="A153" s="53" t="s">
        <v>43</v>
      </c>
      <c r="B153" s="32" t="s">
        <v>6</v>
      </c>
      <c r="C153" s="31" t="e">
        <f>#REF!</f>
        <v>#REF!</v>
      </c>
      <c r="D153" s="31" t="e">
        <f>#REF!</f>
        <v>#REF!</v>
      </c>
      <c r="E153" s="31" t="e">
        <f>#REF!</f>
        <v>#REF!</v>
      </c>
      <c r="F153" s="31" t="e">
        <f>#REF!</f>
        <v>#REF!</v>
      </c>
      <c r="G153" s="31" t="e">
        <f>#REF!</f>
        <v>#REF!</v>
      </c>
      <c r="H153" s="31" t="e">
        <f>#REF!</f>
        <v>#REF!</v>
      </c>
      <c r="I153" s="31" t="e">
        <f>#REF!</f>
        <v>#REF!</v>
      </c>
    </row>
    <row r="154" spans="1:13" ht="30" x14ac:dyDescent="0.25">
      <c r="A154" s="54" t="s">
        <v>48</v>
      </c>
      <c r="B154" s="26" t="s">
        <v>6</v>
      </c>
      <c r="C154" s="27">
        <v>44.589596399999998</v>
      </c>
      <c r="D154" s="27">
        <v>36.744</v>
      </c>
      <c r="E154" s="27">
        <v>31.295999999999999</v>
      </c>
      <c r="F154" s="27">
        <v>32.735999999999997</v>
      </c>
      <c r="G154" s="27">
        <v>33.768999999999998</v>
      </c>
      <c r="H154" s="27">
        <v>36.133000000000003</v>
      </c>
      <c r="I154" s="27">
        <v>38.517000000000003</v>
      </c>
    </row>
    <row r="155" spans="1:13" ht="30" x14ac:dyDescent="0.25">
      <c r="A155" s="54" t="s">
        <v>52</v>
      </c>
      <c r="B155" s="26" t="s">
        <v>6</v>
      </c>
      <c r="C155" s="27">
        <v>3513.8980000000001</v>
      </c>
      <c r="D155" s="27">
        <v>3538.3</v>
      </c>
      <c r="E155" s="27">
        <v>3766.53</v>
      </c>
      <c r="F155" s="27">
        <v>3939.79</v>
      </c>
      <c r="G155" s="27">
        <v>4064.0859999999998</v>
      </c>
      <c r="H155" s="27">
        <v>4348.5720000000001</v>
      </c>
      <c r="I155" s="27">
        <v>4635.5780000000004</v>
      </c>
    </row>
    <row r="156" spans="1:13" x14ac:dyDescent="0.25">
      <c r="A156" s="53" t="s">
        <v>22</v>
      </c>
      <c r="B156" s="26" t="s">
        <v>6</v>
      </c>
      <c r="C156" s="27">
        <v>116.956</v>
      </c>
      <c r="D156" s="27">
        <v>136.12799999999999</v>
      </c>
      <c r="E156" s="27">
        <v>142.934</v>
      </c>
      <c r="F156" s="27">
        <v>149.50899999999999</v>
      </c>
      <c r="G156" s="27">
        <v>148.65199999999999</v>
      </c>
      <c r="H156" s="27">
        <v>154.59800000000001</v>
      </c>
      <c r="I156" s="27">
        <v>160.78200000000001</v>
      </c>
    </row>
    <row r="157" spans="1:13" x14ac:dyDescent="0.25">
      <c r="A157" s="53" t="s">
        <v>2</v>
      </c>
      <c r="B157" s="26" t="s">
        <v>6</v>
      </c>
      <c r="C157" s="27"/>
      <c r="D157" s="27"/>
      <c r="E157" s="27"/>
      <c r="F157" s="27"/>
      <c r="G157" s="27"/>
      <c r="H157" s="27"/>
      <c r="I157" s="27"/>
    </row>
    <row r="158" spans="1:13" ht="30" x14ac:dyDescent="0.25">
      <c r="A158" s="65" t="s">
        <v>55</v>
      </c>
      <c r="B158" s="61" t="s">
        <v>6</v>
      </c>
      <c r="C158" s="66">
        <v>7136.4767212000006</v>
      </c>
      <c r="D158" s="66">
        <v>7683.5720000000001</v>
      </c>
      <c r="E158" s="66">
        <f>E151+E156</f>
        <v>8190.9840000000004</v>
      </c>
      <c r="F158" s="66">
        <f>F151+F156</f>
        <v>8627.107</v>
      </c>
      <c r="G158" s="66">
        <f t="shared" ref="G158:I158" si="9">G151+G156</f>
        <v>8866.2669999999998</v>
      </c>
      <c r="H158" s="66">
        <f t="shared" si="9"/>
        <v>9482.4459999999999</v>
      </c>
      <c r="I158" s="66">
        <f t="shared" si="9"/>
        <v>10104.268</v>
      </c>
    </row>
    <row r="159" spans="1:13" x14ac:dyDescent="0.25">
      <c r="A159" s="71" t="s">
        <v>63</v>
      </c>
      <c r="B159" s="71"/>
      <c r="C159" s="71"/>
      <c r="D159" s="71"/>
      <c r="E159" s="71"/>
      <c r="F159" s="71"/>
      <c r="G159" s="71"/>
      <c r="H159" s="71"/>
      <c r="I159" s="71"/>
    </row>
    <row r="160" spans="1:13" ht="30" x14ac:dyDescent="0.25">
      <c r="A160" s="62" t="s">
        <v>62</v>
      </c>
      <c r="B160" s="63" t="s">
        <v>6</v>
      </c>
      <c r="C160" s="64">
        <v>404.43400000000003</v>
      </c>
      <c r="D160" s="64">
        <v>456.78300000000002</v>
      </c>
      <c r="E160" s="64">
        <v>518.62</v>
      </c>
      <c r="F160" s="64">
        <v>544.04</v>
      </c>
      <c r="G160" s="64">
        <v>544.04</v>
      </c>
      <c r="H160" s="64">
        <v>565.80999999999995</v>
      </c>
      <c r="I160" s="64">
        <v>588.45000000000005</v>
      </c>
    </row>
    <row r="161" spans="1:9" x14ac:dyDescent="0.25">
      <c r="A161" s="54" t="s">
        <v>21</v>
      </c>
      <c r="B161" s="26" t="s">
        <v>6</v>
      </c>
      <c r="C161" s="31"/>
      <c r="D161" s="27"/>
      <c r="E161" s="27"/>
      <c r="F161" s="27"/>
      <c r="G161" s="27"/>
      <c r="H161" s="27"/>
      <c r="I161" s="27"/>
    </row>
    <row r="162" spans="1:9" x14ac:dyDescent="0.25">
      <c r="A162" s="53" t="s">
        <v>60</v>
      </c>
      <c r="B162" s="26" t="s">
        <v>6</v>
      </c>
      <c r="C162" s="31">
        <v>217.25200000000001</v>
      </c>
      <c r="D162" s="31">
        <v>246.30600000000001</v>
      </c>
      <c r="E162" s="31">
        <v>287.39299999999997</v>
      </c>
      <c r="F162" s="31">
        <v>301.47500000000002</v>
      </c>
      <c r="G162" s="31">
        <v>301.47500000000002</v>
      </c>
      <c r="H162" s="31">
        <v>313.54000000000002</v>
      </c>
      <c r="I162" s="31">
        <v>326.08999999999997</v>
      </c>
    </row>
    <row r="163" spans="1:9" x14ac:dyDescent="0.25">
      <c r="A163" s="53" t="s">
        <v>61</v>
      </c>
      <c r="B163" s="26" t="s">
        <v>6</v>
      </c>
      <c r="C163" s="31">
        <v>19.716000000000001</v>
      </c>
      <c r="D163" s="31">
        <v>27.393000000000001</v>
      </c>
      <c r="E163" s="31">
        <v>24.314</v>
      </c>
      <c r="F163" s="31">
        <v>24.314</v>
      </c>
      <c r="G163" s="31">
        <v>24.314</v>
      </c>
      <c r="H163" s="31">
        <v>24.314</v>
      </c>
      <c r="I163" s="31">
        <v>24.314</v>
      </c>
    </row>
    <row r="164" spans="1:9" x14ac:dyDescent="0.25">
      <c r="A164" s="53" t="s">
        <v>56</v>
      </c>
      <c r="B164" s="26" t="s">
        <v>6</v>
      </c>
      <c r="C164" s="31">
        <v>17.673999999999999</v>
      </c>
      <c r="D164" s="31">
        <v>21.907</v>
      </c>
      <c r="E164" s="31">
        <v>20.814</v>
      </c>
      <c r="F164" s="31">
        <v>20.814</v>
      </c>
      <c r="G164" s="31">
        <v>20.814</v>
      </c>
      <c r="H164" s="31">
        <v>20.814</v>
      </c>
      <c r="I164" s="31">
        <v>20.814</v>
      </c>
    </row>
    <row r="165" spans="1:9" ht="30" x14ac:dyDescent="0.25">
      <c r="A165" s="55" t="s">
        <v>68</v>
      </c>
      <c r="B165" s="26" t="s">
        <v>6</v>
      </c>
      <c r="C165" s="27">
        <v>2597</v>
      </c>
      <c r="D165" s="27">
        <v>2937.04</v>
      </c>
      <c r="E165" s="27">
        <v>2937.04</v>
      </c>
      <c r="F165" s="27">
        <v>2937.04</v>
      </c>
      <c r="G165" s="27">
        <v>2937.04</v>
      </c>
      <c r="H165" s="27">
        <v>2937.04</v>
      </c>
      <c r="I165" s="27">
        <v>2937.04</v>
      </c>
    </row>
    <row r="166" spans="1:9" x14ac:dyDescent="0.25">
      <c r="A166" s="55" t="s">
        <v>65</v>
      </c>
      <c r="B166" s="26" t="s">
        <v>6</v>
      </c>
      <c r="C166" s="27">
        <v>18.5</v>
      </c>
      <c r="D166" s="27">
        <v>21.907</v>
      </c>
      <c r="E166" s="27">
        <v>20.814</v>
      </c>
      <c r="F166" s="27">
        <v>20.814</v>
      </c>
      <c r="G166" s="27">
        <v>20.814</v>
      </c>
      <c r="H166" s="27">
        <v>20.814</v>
      </c>
      <c r="I166" s="27">
        <v>20.814</v>
      </c>
    </row>
    <row r="167" spans="1:9" x14ac:dyDescent="0.25">
      <c r="A167" s="53" t="s">
        <v>57</v>
      </c>
      <c r="B167" s="26" t="s">
        <v>6</v>
      </c>
      <c r="C167" s="31">
        <v>2.0419999999999998</v>
      </c>
      <c r="D167" s="31">
        <v>5.4850000000000003</v>
      </c>
      <c r="E167" s="31">
        <v>3.5</v>
      </c>
      <c r="F167" s="31">
        <v>3.5</v>
      </c>
      <c r="G167" s="31">
        <v>3.5</v>
      </c>
      <c r="H167" s="31">
        <v>3.5</v>
      </c>
      <c r="I167" s="31">
        <v>3.5</v>
      </c>
    </row>
    <row r="168" spans="1:9" ht="30" customHeight="1" x14ac:dyDescent="0.25">
      <c r="A168" s="55" t="s">
        <v>69</v>
      </c>
      <c r="B168" s="26" t="s">
        <v>6</v>
      </c>
      <c r="C168" s="27" t="s">
        <v>30</v>
      </c>
      <c r="D168" s="27" t="s">
        <v>30</v>
      </c>
      <c r="E168" s="27" t="s">
        <v>30</v>
      </c>
      <c r="F168" s="27" t="s">
        <v>30</v>
      </c>
      <c r="G168" s="27" t="s">
        <v>30</v>
      </c>
      <c r="H168" s="27" t="s">
        <v>30</v>
      </c>
      <c r="I168" s="27" t="s">
        <v>30</v>
      </c>
    </row>
    <row r="169" spans="1:9" x14ac:dyDescent="0.25">
      <c r="A169" s="53" t="s">
        <v>64</v>
      </c>
      <c r="B169" s="26" t="s">
        <v>6</v>
      </c>
      <c r="C169" s="31">
        <f>C170+C171</f>
        <v>15.940000000000001</v>
      </c>
      <c r="D169" s="31">
        <f t="shared" ref="D169:I169" si="10">D170+D171</f>
        <v>12.616999999999999</v>
      </c>
      <c r="E169" s="31">
        <f t="shared" si="10"/>
        <v>13.148999999999999</v>
      </c>
      <c r="F169" s="31">
        <f t="shared" si="10"/>
        <v>13.647</v>
      </c>
      <c r="G169" s="31">
        <f t="shared" si="10"/>
        <v>13.647</v>
      </c>
      <c r="H169" s="31">
        <f t="shared" si="10"/>
        <v>14.222</v>
      </c>
      <c r="I169" s="31">
        <f t="shared" si="10"/>
        <v>14.79</v>
      </c>
    </row>
    <row r="170" spans="1:9" x14ac:dyDescent="0.25">
      <c r="A170" s="54" t="s">
        <v>58</v>
      </c>
      <c r="B170" s="26" t="s">
        <v>6</v>
      </c>
      <c r="C170" s="27">
        <v>4.7229999999999999</v>
      </c>
      <c r="D170" s="27">
        <v>-0.08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</row>
    <row r="171" spans="1:9" s="20" customFormat="1" ht="30" customHeight="1" x14ac:dyDescent="0.25">
      <c r="A171" s="67" t="s">
        <v>59</v>
      </c>
      <c r="B171" s="68" t="s">
        <v>6</v>
      </c>
      <c r="C171" s="69">
        <v>11.217000000000001</v>
      </c>
      <c r="D171" s="69">
        <v>12.696999999999999</v>
      </c>
      <c r="E171" s="69">
        <v>13.148999999999999</v>
      </c>
      <c r="F171" s="69">
        <v>13.647</v>
      </c>
      <c r="G171" s="69">
        <v>13.647</v>
      </c>
      <c r="H171" s="69">
        <v>14.222</v>
      </c>
      <c r="I171" s="69">
        <v>14.79</v>
      </c>
    </row>
    <row r="172" spans="1:9" s="20" customFormat="1" x14ac:dyDescent="0.25">
      <c r="C172" s="21"/>
      <c r="D172" s="21"/>
      <c r="E172" s="21"/>
      <c r="F172" s="21"/>
      <c r="G172" s="21"/>
      <c r="H172" s="21"/>
      <c r="I172" s="21"/>
    </row>
    <row r="173" spans="1:9" x14ac:dyDescent="0.25">
      <c r="C173" s="70"/>
    </row>
    <row r="174" spans="1:9" ht="16.5" customHeight="1" x14ac:dyDescent="0.25"/>
    <row r="175" spans="1:9" x14ac:dyDescent="0.25">
      <c r="C175" s="70"/>
      <c r="D175" s="70"/>
      <c r="E175" s="70"/>
      <c r="F175" s="70"/>
      <c r="G175" s="70"/>
      <c r="H175" s="70"/>
      <c r="I175" s="70"/>
    </row>
  </sheetData>
  <autoFilter ref="A9:J172" xr:uid="{00000000-0009-0000-0000-000000000000}"/>
  <mergeCells count="17">
    <mergeCell ref="H1:I1"/>
    <mergeCell ref="A5:I5"/>
    <mergeCell ref="H8:H9"/>
    <mergeCell ref="I8:I9"/>
    <mergeCell ref="F7:I7"/>
    <mergeCell ref="A7:A9"/>
    <mergeCell ref="B7:B9"/>
    <mergeCell ref="A1:G1"/>
    <mergeCell ref="E7:E9"/>
    <mergeCell ref="F3:I3"/>
    <mergeCell ref="D7:D9"/>
    <mergeCell ref="A10:I10"/>
    <mergeCell ref="A29:I29"/>
    <mergeCell ref="A159:I159"/>
    <mergeCell ref="A78:I78"/>
    <mergeCell ref="F8:G8"/>
    <mergeCell ref="C7:C9"/>
  </mergeCells>
  <phoneticPr fontId="1" type="noConversion"/>
  <printOptions horizontalCentered="1"/>
  <pageMargins left="0.39370078740157483" right="0.39370078740157483" top="0.98425196850393704" bottom="0.39370078740157483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до 2026 г.</vt:lpstr>
      <vt:lpstr>'Прогноз до 2026 г.'!Заголовки_для_печати</vt:lpstr>
      <vt:lpstr>'Прогноз до 2026 г.'!Область_печати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Шендер</cp:lastModifiedBy>
  <cp:lastPrinted>2023-06-16T07:51:42Z</cp:lastPrinted>
  <dcterms:created xsi:type="dcterms:W3CDTF">2006-03-06T08:26:24Z</dcterms:created>
  <dcterms:modified xsi:type="dcterms:W3CDTF">2023-11-20T06:38:33Z</dcterms:modified>
</cp:coreProperties>
</file>