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3140"/>
  </bookViews>
  <sheets>
    <sheet name="2022год" sheetId="2" r:id="rId1"/>
    <sheet name="Лист1" sheetId="3" r:id="rId2"/>
    <sheet name="Лист2" sheetId="4" r:id="rId3"/>
  </sheets>
  <definedNames>
    <definedName name="_GoBack" localSheetId="1">Лист1!$F$25</definedName>
    <definedName name="_xlnm.Print_Area" localSheetId="0">'2022год'!$B$1:$M$219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4" i="2" l="1"/>
  <c r="M135" i="2"/>
  <c r="M136" i="2"/>
  <c r="M137" i="2"/>
  <c r="M15" i="2" l="1"/>
  <c r="M16" i="2"/>
  <c r="M17" i="2"/>
  <c r="M18" i="2"/>
  <c r="M24" i="2"/>
  <c r="L21" i="2" l="1"/>
  <c r="L24" i="2"/>
  <c r="F112" i="2"/>
  <c r="F113" i="2"/>
  <c r="F163" i="2" l="1"/>
  <c r="F162" i="2"/>
  <c r="F161" i="2"/>
  <c r="F149" i="2" l="1"/>
  <c r="F150" i="2"/>
  <c r="L136" i="2"/>
  <c r="L135" i="2"/>
  <c r="L148" i="2" l="1"/>
  <c r="F22" i="2" l="1"/>
  <c r="F23" i="2"/>
  <c r="K21" i="2"/>
  <c r="K22" i="2"/>
  <c r="K23" i="2"/>
  <c r="K24" i="2"/>
  <c r="L22" i="2"/>
  <c r="L16" i="2" s="1"/>
  <c r="L23" i="2"/>
  <c r="L17" i="2" s="1"/>
  <c r="F151" i="2" l="1"/>
  <c r="F148" i="2"/>
  <c r="K134" i="2"/>
  <c r="K15" i="2" s="1"/>
  <c r="K135" i="2"/>
  <c r="K16" i="2" s="1"/>
  <c r="K136" i="2"/>
  <c r="K17" i="2" s="1"/>
  <c r="K137" i="2"/>
  <c r="K18" i="2" s="1"/>
  <c r="L137" i="2"/>
  <c r="L18" i="2" s="1"/>
  <c r="F182" i="2"/>
  <c r="F185" i="2"/>
  <c r="L134" i="2" l="1"/>
  <c r="L15" i="2" s="1"/>
  <c r="F160" i="2"/>
  <c r="F196" i="2"/>
  <c r="F195" i="2"/>
  <c r="F132" i="2" l="1"/>
  <c r="F131" i="2"/>
  <c r="F194" i="2"/>
  <c r="F193" i="2"/>
  <c r="J21" i="2" l="1"/>
  <c r="J24" i="2"/>
  <c r="J134" i="2"/>
  <c r="J137" i="2"/>
  <c r="F156" i="2" l="1"/>
  <c r="F157" i="2"/>
  <c r="F158" i="2"/>
  <c r="F159" i="2"/>
  <c r="F128" i="2"/>
  <c r="F129" i="2"/>
  <c r="F130" i="2"/>
  <c r="F24" i="2" s="1"/>
  <c r="G134" i="2"/>
  <c r="G135" i="2"/>
  <c r="I135" i="2"/>
  <c r="G136" i="2"/>
  <c r="H136" i="2"/>
  <c r="I136" i="2"/>
  <c r="J136" i="2"/>
  <c r="G137" i="2"/>
  <c r="H137" i="2"/>
  <c r="I137" i="2"/>
  <c r="F127" i="2" l="1"/>
  <c r="F199" i="2" l="1"/>
  <c r="F200" i="2"/>
  <c r="J22" i="2" l="1"/>
  <c r="J23" i="2"/>
  <c r="I21" i="2" l="1"/>
  <c r="I23" i="2" l="1"/>
  <c r="I168" i="2" l="1"/>
  <c r="I134" i="2" s="1"/>
  <c r="I18" i="2" l="1"/>
  <c r="F168" i="2"/>
  <c r="F155" i="2" l="1"/>
  <c r="F137" i="2" s="1"/>
  <c r="F154" i="2"/>
  <c r="F136" i="2" s="1"/>
  <c r="F153" i="2"/>
  <c r="F135" i="2" s="1"/>
  <c r="F152" i="2"/>
  <c r="F134" i="2" s="1"/>
  <c r="H144" i="2" l="1"/>
  <c r="F46" i="2"/>
  <c r="H46" i="2"/>
  <c r="F50" i="2"/>
  <c r="H50" i="2"/>
  <c r="F54" i="2"/>
  <c r="H54" i="2"/>
  <c r="F19" i="2" l="1"/>
  <c r="I17" i="2" l="1"/>
  <c r="J18" i="2"/>
  <c r="J17" i="2"/>
  <c r="J16" i="2"/>
  <c r="J15" i="2"/>
  <c r="H23" i="2"/>
  <c r="H22" i="2"/>
  <c r="G24" i="2"/>
  <c r="G23" i="2"/>
  <c r="G22" i="2"/>
  <c r="G42" i="2"/>
  <c r="F42" i="2"/>
  <c r="G38" i="2"/>
  <c r="F38" i="2"/>
  <c r="G34" i="2"/>
  <c r="F34" i="2"/>
  <c r="G30" i="2"/>
  <c r="F30" i="2"/>
  <c r="G25" i="2"/>
  <c r="F25" i="2"/>
  <c r="G17" i="2" l="1"/>
  <c r="G16" i="2"/>
  <c r="G18" i="2"/>
  <c r="I15" i="2"/>
  <c r="H17" i="2"/>
  <c r="H16" i="2"/>
  <c r="I16" i="2"/>
  <c r="G21" i="2"/>
  <c r="G15" i="2" s="1"/>
  <c r="F17" i="2" l="1"/>
  <c r="F16" i="2"/>
  <c r="F18" i="2"/>
  <c r="F15" i="2" l="1"/>
</calcChain>
</file>

<file path=xl/sharedStrings.xml><?xml version="1.0" encoding="utf-8"?>
<sst xmlns="http://schemas.openxmlformats.org/spreadsheetml/2006/main" count="435" uniqueCount="202">
  <si>
    <t>1.</t>
  </si>
  <si>
    <t>Всего по муниципальной программе</t>
  </si>
  <si>
    <t>1.1.</t>
  </si>
  <si>
    <t>1.2.</t>
  </si>
  <si>
    <t>МБ</t>
  </si>
  <si>
    <t>ОБ</t>
  </si>
  <si>
    <t>За весь период реализации</t>
  </si>
  <si>
    <t>В том числе по годам</t>
  </si>
  <si>
    <t>Всего</t>
  </si>
  <si>
    <t>Объем и источники финансирования муниципальной программы</t>
  </si>
  <si>
    <t xml:space="preserve"> Задача, мероприятие</t>
  </si>
  <si>
    <t>Всего по Задаче 1</t>
  </si>
  <si>
    <t>ОКС, ЖКХ</t>
  </si>
  <si>
    <t>Объем финансирования муниципальной программы,  тыс. руб.</t>
  </si>
  <si>
    <t>ФБ</t>
  </si>
  <si>
    <t>2.</t>
  </si>
  <si>
    <t>2.1.</t>
  </si>
  <si>
    <t>2.2.</t>
  </si>
  <si>
    <t>ОКС, ОАиГ, ЖКХ</t>
  </si>
  <si>
    <t>1.3.</t>
  </si>
  <si>
    <t>1.4.</t>
  </si>
  <si>
    <t>1.6.</t>
  </si>
  <si>
    <t xml:space="preserve">Задача 1.   Повышение уровня благоустройства дворовых территорий </t>
  </si>
  <si>
    <t xml:space="preserve">Задача 2.   Повышение уровня благоустройства общественных территорий </t>
  </si>
  <si>
    <t>2.3.</t>
  </si>
  <si>
    <t>ул. Ференца Патаки</t>
  </si>
  <si>
    <t>Аллея</t>
  </si>
  <si>
    <t>2643(2020год)</t>
  </si>
  <si>
    <t>ул. Ленина</t>
  </si>
  <si>
    <t>Городская роща</t>
  </si>
  <si>
    <t>8215(2018год)</t>
  </si>
  <si>
    <t>сквер</t>
  </si>
  <si>
    <t>1282(2022год)</t>
  </si>
  <si>
    <t>пер. Киевский</t>
  </si>
  <si>
    <t>стадион</t>
  </si>
  <si>
    <t>5800(2022год)</t>
  </si>
  <si>
    <t>ул. Забойщика,50</t>
  </si>
  <si>
    <t>6666(2020год)</t>
  </si>
  <si>
    <t>ул. 1-ая Тимирязева,40</t>
  </si>
  <si>
    <t>12700(2021год)</t>
  </si>
  <si>
    <t>ул. Шевченко,</t>
  </si>
  <si>
    <t>Многофункциональная спортивная площадка</t>
  </si>
  <si>
    <t>700(2018год)</t>
  </si>
  <si>
    <t>1700(2020год)</t>
  </si>
  <si>
    <t>проезд Пушкина</t>
  </si>
  <si>
    <t>3700(2022год)</t>
  </si>
  <si>
    <t>ул. Шевченко</t>
  </si>
  <si>
    <t>Сквер «Ай-болит»</t>
  </si>
  <si>
    <t>1764(2022год)</t>
  </si>
  <si>
    <t>ул. Декабрьских Событий</t>
  </si>
  <si>
    <t>Сквер им. Вампилова</t>
  </si>
  <si>
    <t>1038(2018год)</t>
  </si>
  <si>
    <t>ул. Горького</t>
  </si>
  <si>
    <t>Сквер</t>
  </si>
  <si>
    <t>им. Горького</t>
  </si>
  <si>
    <t>4642(2019год)</t>
  </si>
  <si>
    <t>ул. Щорса</t>
  </si>
  <si>
    <t>Сквер Гришево</t>
  </si>
  <si>
    <t>18999(2018год)</t>
  </si>
  <si>
    <t>ул. Дзержинского</t>
  </si>
  <si>
    <t xml:space="preserve">Сквер </t>
  </si>
  <si>
    <t>1700(2021год)</t>
  </si>
  <si>
    <t>пл. Железнодорожника</t>
  </si>
  <si>
    <t>железнодорожника</t>
  </si>
  <si>
    <t>12185(2019год)</t>
  </si>
  <si>
    <t>«Три слона»</t>
  </si>
  <si>
    <t>3667(2018год)</t>
  </si>
  <si>
    <t>«Фрукты»</t>
  </si>
  <si>
    <t>1226(2022год)</t>
  </si>
  <si>
    <t>Стадион «Шахтер»</t>
  </si>
  <si>
    <t>13000(2019год)</t>
  </si>
  <si>
    <t>1.5.</t>
  </si>
  <si>
    <t>Всего по задаче 2</t>
  </si>
  <si>
    <t xml:space="preserve">Дворовые территории, подлежащие  благоустройству </t>
  </si>
  <si>
    <t>Муниципальная программа «Формирование современной городской среды в городе Черемхово»</t>
  </si>
  <si>
    <t>ул. Забойщика, д. 63</t>
  </si>
  <si>
    <t>2.4.</t>
  </si>
  <si>
    <t>ул. Лермонтова, д. 6</t>
  </si>
  <si>
    <t>ул. Горького, д. 2</t>
  </si>
  <si>
    <t>ул. Забойщика, д. 55</t>
  </si>
  <si>
    <t>ул. Шевченко, д. 41</t>
  </si>
  <si>
    <t>.</t>
  </si>
  <si>
    <t>1.7.</t>
  </si>
  <si>
    <t>1.8.</t>
  </si>
  <si>
    <t>1.9.</t>
  </si>
  <si>
    <t>1.10.</t>
  </si>
  <si>
    <t>2.5.</t>
  </si>
  <si>
    <t>2.6.</t>
  </si>
  <si>
    <t>Источ-ник финан-сового обеспе-чения</t>
  </si>
  <si>
    <t>1.11.</t>
  </si>
  <si>
    <t>1.12.</t>
  </si>
  <si>
    <t>1.13.</t>
  </si>
  <si>
    <t>№                  п/п</t>
  </si>
  <si>
    <t>Примечание:</t>
  </si>
  <si>
    <t xml:space="preserve"> </t>
  </si>
  <si>
    <t xml:space="preserve">Общественные территории, подлещащие благоустройству </t>
  </si>
  <si>
    <t>2.9.</t>
  </si>
  <si>
    <t>ВНБ</t>
  </si>
  <si>
    <t xml:space="preserve">     - д. - дом;</t>
  </si>
  <si>
    <t xml:space="preserve">     - ул. - улица;</t>
  </si>
  <si>
    <t xml:space="preserve">     - им. - имени;</t>
  </si>
  <si>
    <t xml:space="preserve">     - ОКС - отдел капитального строительства администрации города Черемхово;</t>
  </si>
  <si>
    <t xml:space="preserve">к постановлению </t>
  </si>
  <si>
    <t>города Черемхово;</t>
  </si>
  <si>
    <t xml:space="preserve">     - ЖКХ - отдел жилищно коммунального хозяйства, транспорта  и связи   комитета   жизнеобеспечения   администрации </t>
  </si>
  <si>
    <t>Территория городского озера: благоустройство, очистка озера</t>
  </si>
  <si>
    <t>пер. Кооперативный,        д. 2;                                   пер. Кооперативный,           д. 6;                                      пер. Кооперативный,          д. 8</t>
  </si>
  <si>
    <t>пер. Пролетарский, д. 9;                  ул. Плеханова, д. 37;                   ул. Плеханова, д. 39;                       ул. Школьная, д. 2/Б</t>
  </si>
  <si>
    <t>ул. Маяковского, д. 211;          ул. Маяковского, д. 213</t>
  </si>
  <si>
    <t>ул. Орджоникидзе, д. 19;  ул. Орджоникидзе, д. 21</t>
  </si>
  <si>
    <t>ул. Красная, д. 28;                    ул. Гейштова, д. 1</t>
  </si>
  <si>
    <t>ул. Лермонтова, д. 3;                                ул. Лермонтова, д. 8</t>
  </si>
  <si>
    <t>ул. Забойщика, д. 38;                              ул. Забойщика, д. 40;                             ул. Забойщика, д. 42</t>
  </si>
  <si>
    <t>Ответс-твенный испол-нитель, участник</t>
  </si>
  <si>
    <t xml:space="preserve">Парк «Парк культуры и отдыха» </t>
  </si>
  <si>
    <t>контракта, заключенного 30 декабря 2019 года, предусмотрена до 31 декабря 2020 года;</t>
  </si>
  <si>
    <t xml:space="preserve">      - * - денежные  средства,  не освоенные  в  связи  с  тем, что реализация  мероприятий  во исполнение  муниципального  </t>
  </si>
  <si>
    <t>Лесопарк «Городская роща»</t>
  </si>
  <si>
    <t>Сквер им. Горького</t>
  </si>
  <si>
    <t>2.10.</t>
  </si>
  <si>
    <t xml:space="preserve">Приложение </t>
  </si>
  <si>
    <t>85 000,00*</t>
  </si>
  <si>
    <t>2.11.</t>
  </si>
  <si>
    <t>1.14.</t>
  </si>
  <si>
    <t>1.15.</t>
  </si>
  <si>
    <t>1.16.</t>
  </si>
  <si>
    <t>1.17.</t>
  </si>
  <si>
    <t>1.18.</t>
  </si>
  <si>
    <t>1.19.</t>
  </si>
  <si>
    <t>ул. Куйбышева, д. 8;        ул. Школьная, д. 20</t>
  </si>
  <si>
    <t>ул. Куйбышева, д. 6</t>
  </si>
  <si>
    <t>ул. Ленина, д. 1</t>
  </si>
  <si>
    <t>ул. Ленина, д. 24</t>
  </si>
  <si>
    <t>ул. Шевченко, д. 25,27</t>
  </si>
  <si>
    <t>Подготовка проектной документации по благоустройству территории Парка культуры и отдыха города Черемхово</t>
  </si>
  <si>
    <t>Изготовление полиграфической продукции, раздаточного материала, баннеров, растяжек</t>
  </si>
  <si>
    <t>Сквер «Детская поликлиника № 2»</t>
  </si>
  <si>
    <t xml:space="preserve">администрации города Черемхово 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</si>
  <si>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</si>
  <si>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</si>
  <si>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</si>
  <si>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</si>
  <si>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</si>
  <si>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</si>
  <si>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</si>
  <si>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2.7.</t>
  </si>
  <si>
    <t>2.8.</t>
  </si>
  <si>
    <t xml:space="preserve">     - МБ - местный бюджет;</t>
  </si>
  <si>
    <t xml:space="preserve">     - ОБ - областной бюджет;</t>
  </si>
  <si>
    <t xml:space="preserve">     - ФБ - федеральный бюджет;</t>
  </si>
  <si>
    <t xml:space="preserve">Экспертиза общественных территорий </t>
  </si>
  <si>
    <t>Малые игровые формы, качели, качалка-балансир, карусели для жителей пос. Новый</t>
  </si>
  <si>
    <t>Экспертиза дворовых территорий</t>
  </si>
  <si>
    <t>Художественное оформление фасадов жилых домов</t>
  </si>
  <si>
    <t>1.20.</t>
  </si>
  <si>
    <t>1.21.</t>
  </si>
  <si>
    <t>1.22.</t>
  </si>
  <si>
    <t>2.12.</t>
  </si>
  <si>
    <t>2.13.</t>
  </si>
  <si>
    <t>2.14.</t>
  </si>
  <si>
    <t>2.15.</t>
  </si>
  <si>
    <t>1.23.</t>
  </si>
  <si>
    <t>1.24.</t>
  </si>
  <si>
    <t>Скульптурная композиция  памятника по ул. Ленина, 25</t>
  </si>
  <si>
    <t>Общестроительные работы административ-ного здания, расположенное по ад-ресу: ул. Некрасова в                 г. Черемхово (по ранее принятым, но не оплаченным обязательствам местного бюджета          2022 г.)</t>
  </si>
  <si>
    <t>Сквер «Железнодорожника»</t>
  </si>
  <si>
    <t>Сквер «Пушкинский»</t>
  </si>
  <si>
    <r>
      <t xml:space="preserve">Сквер </t>
    </r>
    <r>
      <rPr>
        <sz val="10"/>
        <rFont val="Calibri"/>
        <family val="2"/>
        <charset val="204"/>
      </rPr>
      <t>«</t>
    </r>
    <r>
      <rPr>
        <sz val="10"/>
        <rFont val="Times New Roman"/>
        <family val="1"/>
        <charset val="204"/>
      </rPr>
      <t>Гришево</t>
    </r>
    <r>
      <rPr>
        <sz val="10"/>
        <rFont val="Calibri"/>
        <family val="2"/>
        <charset val="204"/>
      </rPr>
      <t>»</t>
    </r>
  </si>
  <si>
    <t>ул. Шевченко, д. 83</t>
  </si>
  <si>
    <t>ул. Куйбышева, д. 2</t>
  </si>
  <si>
    <t>ул. Куйбышева, д. 4</t>
  </si>
  <si>
    <t>ул. Ленина, д. 3</t>
  </si>
  <si>
    <t>Устройство уличных торговых павильонов по ул. Плеханова, 30</t>
  </si>
  <si>
    <t>Замена постеров на полощади Ленина</t>
  </si>
  <si>
    <t xml:space="preserve">Художественное оформление фасада административного здания </t>
  </si>
  <si>
    <t>2.16.</t>
  </si>
  <si>
    <t>2.17.</t>
  </si>
  <si>
    <t>2.18.</t>
  </si>
  <si>
    <t>ул. Некрасова, 22</t>
  </si>
  <si>
    <t>1.25.</t>
  </si>
  <si>
    <t>ул. Ф. Патаки, 2/А</t>
  </si>
  <si>
    <t>ул. Плеханова, 41,          пер. Пролетарский, 6</t>
  </si>
  <si>
    <t>1.26.</t>
  </si>
  <si>
    <t>1.27.</t>
  </si>
  <si>
    <t>Управляющий делами администрации -                                                                                                                                                  В. А. Семенов</t>
  </si>
  <si>
    <t>заместитель мэра города                                                                                                                                          Г. А. Попова</t>
  </si>
  <si>
    <t>от__________________  № ______</t>
  </si>
  <si>
    <t>ОКС, ОАиГ, ЖКХ, ОМП</t>
  </si>
  <si>
    <t xml:space="preserve">     - ВНБ - внебюджетные средства;</t>
  </si>
  <si>
    <t xml:space="preserve">     - ОМП - отдел по молодежной политике администрации города Черемхово.</t>
  </si>
  <si>
    <t xml:space="preserve">     - ОАиГ - отдел архитектуры и градостроительства комитета жизнеобеспечения администрации города Черемхово;</t>
  </si>
  <si>
    <t xml:space="preserve">Сквер «Фруктовый сад» </t>
  </si>
  <si>
    <t>2.19.</t>
  </si>
  <si>
    <t>Некрасова, 22</t>
  </si>
  <si>
    <t>Ф.Патаки 2А</t>
  </si>
  <si>
    <t>Плеханова, 41</t>
  </si>
  <si>
    <t>Местный бюджет</t>
  </si>
  <si>
    <t>Областной бюджет</t>
  </si>
  <si>
    <t>Федеральный бюджет</t>
  </si>
  <si>
    <t>ИТОГО</t>
  </si>
  <si>
    <t>Сквер Поликлиника</t>
  </si>
  <si>
    <t>Сквер Железнодорожник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</si>
</sst>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"/>
    <numFmt numFmtId="165" formatCode="_-* #,##0.000\ _₽_-;\-* #,##0.000\ _₽_-;_-* &quot;-&quot;??\ _₽_-;_-@_-"/>
    <numFmt numFmtId="166" formatCode="#,##0.0000_ ;\-#,##0.0000\ "/>
    <numFmt numFmtId="167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.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.9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2" fillId="0" borderId="0" xfId="0" applyFont="1"/>
    <xf numFmtId="0" fontId="0" fillId="3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43" fontId="3" fillId="0" borderId="1" xfId="0" applyNumberFormat="1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64" fontId="6" fillId="0" borderId="1" xfId="0" applyNumberFormat="1" applyFont="1" applyFill="1" applyBorder="1"/>
    <xf numFmtId="0" fontId="6" fillId="0" borderId="1" xfId="0" applyFont="1" applyFill="1" applyBorder="1"/>
    <xf numFmtId="43" fontId="3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/>
    <xf numFmtId="0" fontId="7" fillId="0" borderId="1" xfId="0" applyFont="1" applyFill="1" applyBorder="1"/>
    <xf numFmtId="43" fontId="3" fillId="0" borderId="2" xfId="0" applyNumberFormat="1" applyFont="1" applyFill="1" applyBorder="1" applyAlignment="1">
      <alignment vertical="center"/>
    </xf>
    <xf numFmtId="43" fontId="3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/>
    <xf numFmtId="0" fontId="7" fillId="0" borderId="2" xfId="0" applyFont="1" applyFill="1" applyBorder="1"/>
    <xf numFmtId="43" fontId="3" fillId="0" borderId="1" xfId="1" applyNumberFormat="1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left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43" fontId="5" fillId="0" borderId="1" xfId="1" applyNumberFormat="1" applyFont="1" applyFill="1" applyBorder="1" applyAlignment="1">
      <alignment horizontal="left" vertical="center" indent="1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3" fontId="5" fillId="0" borderId="1" xfId="0" applyNumberFormat="1" applyFont="1" applyFill="1" applyBorder="1"/>
    <xf numFmtId="4" fontId="10" fillId="0" borderId="1" xfId="0" applyNumberFormat="1" applyFont="1" applyFill="1" applyBorder="1" applyAlignment="1">
      <alignment horizontal="left" indent="2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3" fillId="0" borderId="5" xfId="0" applyNumberFormat="1" applyFont="1" applyFill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16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19"/>
  <sheetViews>
    <sheetView showGridLines="0" tabSelected="1" view="pageBreakPreview" topLeftCell="B191" zoomScaleNormal="100" zoomScaleSheetLayoutView="100" zoomScalePageLayoutView="85" workbookViewId="0">
      <selection activeCell="M19" sqref="B10:M19"/>
    </sheetView>
  </sheetViews>
  <sheetFormatPr defaultRowHeight="15" x14ac:dyDescent="0.25"/>
  <cols>
    <col min="1" max="1" width="0.140625" style="13" hidden="1" customWidth="1"/>
    <col min="2" max="2" width="4.85546875" style="13" customWidth="1"/>
    <col min="3" max="3" width="20.140625" style="1" customWidth="1"/>
    <col min="4" max="4" width="8.28515625" style="13" customWidth="1"/>
    <col min="5" max="5" width="8" style="13" customWidth="1"/>
    <col min="6" max="6" width="12.28515625" style="13" customWidth="1"/>
    <col min="7" max="7" width="10.5703125" style="13" customWidth="1"/>
    <col min="8" max="9" width="11.7109375" style="13" customWidth="1"/>
    <col min="10" max="11" width="10.85546875" style="13" customWidth="1"/>
    <col min="12" max="12" width="11.5703125" style="13" customWidth="1"/>
    <col min="13" max="13" width="10.42578125" style="13" customWidth="1"/>
    <col min="14" max="14" width="11.42578125" customWidth="1"/>
  </cols>
  <sheetData>
    <row r="1" spans="1:13" ht="20.45" hidden="1" customHeight="1" x14ac:dyDescent="0.25"/>
    <row r="2" spans="1:13" ht="4.5" customHeight="1" x14ac:dyDescent="0.3">
      <c r="D2" s="14"/>
      <c r="E2" s="14"/>
      <c r="F2" s="14"/>
      <c r="G2" s="14"/>
      <c r="H2" s="14"/>
      <c r="I2" s="116"/>
      <c r="J2" s="116"/>
      <c r="K2" s="116"/>
    </row>
    <row r="3" spans="1:13" ht="9" hidden="1" customHeight="1" x14ac:dyDescent="0.3">
      <c r="D3" s="14"/>
      <c r="E3" s="14"/>
      <c r="F3" s="116"/>
      <c r="G3" s="116"/>
      <c r="H3" s="116"/>
      <c r="I3" s="116"/>
      <c r="J3" s="116"/>
      <c r="K3" s="116"/>
    </row>
    <row r="4" spans="1:13" ht="19.5" customHeight="1" x14ac:dyDescent="0.3">
      <c r="A4" s="21"/>
      <c r="B4" s="23"/>
      <c r="C4" s="23"/>
      <c r="D4" s="116" t="s">
        <v>120</v>
      </c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6.5" customHeight="1" x14ac:dyDescent="0.3">
      <c r="A5" s="21"/>
      <c r="B5" s="23"/>
      <c r="C5" s="116" t="s">
        <v>102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6.5" customHeight="1" x14ac:dyDescent="0.3">
      <c r="A6" s="21"/>
      <c r="B6" s="23"/>
      <c r="C6" s="71"/>
      <c r="D6" s="71"/>
      <c r="E6" s="71"/>
      <c r="F6" s="71"/>
      <c r="G6" s="116" t="s">
        <v>137</v>
      </c>
      <c r="H6" s="116"/>
      <c r="I6" s="116"/>
      <c r="J6" s="116"/>
      <c r="K6" s="116"/>
      <c r="L6" s="116"/>
      <c r="M6" s="116"/>
    </row>
    <row r="7" spans="1:13" ht="18" customHeight="1" x14ac:dyDescent="0.3">
      <c r="A7" s="21"/>
      <c r="B7" s="23"/>
      <c r="C7" s="116" t="s">
        <v>186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33" customHeight="1" x14ac:dyDescent="0.25">
      <c r="B8" s="119" t="s">
        <v>9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3" ht="6" hidden="1" customHeight="1" x14ac:dyDescent="0.25">
      <c r="B9" s="24"/>
      <c r="D9" s="25"/>
      <c r="E9" s="25"/>
      <c r="F9" s="24"/>
      <c r="G9" s="25"/>
    </row>
    <row r="10" spans="1:13" ht="23.25" customHeight="1" x14ac:dyDescent="0.25">
      <c r="B10" s="88" t="s">
        <v>92</v>
      </c>
      <c r="C10" s="117" t="s">
        <v>10</v>
      </c>
      <c r="D10" s="118" t="s">
        <v>113</v>
      </c>
      <c r="E10" s="118" t="s">
        <v>88</v>
      </c>
      <c r="F10" s="118" t="s">
        <v>13</v>
      </c>
      <c r="G10" s="118"/>
      <c r="H10" s="118"/>
      <c r="I10" s="118"/>
      <c r="J10" s="118"/>
      <c r="K10" s="118"/>
      <c r="L10" s="118"/>
      <c r="M10" s="118"/>
    </row>
    <row r="11" spans="1:13" ht="21.75" customHeight="1" x14ac:dyDescent="0.25">
      <c r="B11" s="91"/>
      <c r="C11" s="117"/>
      <c r="D11" s="118"/>
      <c r="E11" s="118"/>
      <c r="F11" s="88" t="s">
        <v>6</v>
      </c>
      <c r="G11" s="123" t="s">
        <v>7</v>
      </c>
      <c r="H11" s="124"/>
      <c r="I11" s="124"/>
      <c r="J11" s="124"/>
      <c r="K11" s="124"/>
      <c r="L11" s="124"/>
      <c r="M11" s="125"/>
    </row>
    <row r="12" spans="1:13" ht="54" customHeight="1" x14ac:dyDescent="0.25">
      <c r="B12" s="89"/>
      <c r="C12" s="117"/>
      <c r="D12" s="118"/>
      <c r="E12" s="118"/>
      <c r="F12" s="89"/>
      <c r="G12" s="72" t="s">
        <v>138</v>
      </c>
      <c r="H12" s="72" t="s">
        <v>139</v>
      </c>
      <c r="I12" s="72" t="s">
        <v>140</v>
      </c>
      <c r="J12" s="72" t="s">
        <v>141</v>
      </c>
      <c r="K12" s="72" t="s">
        <v>142</v>
      </c>
      <c r="L12" s="72" t="s">
        <v>143</v>
      </c>
      <c r="M12" s="72" t="s">
        <v>144</v>
      </c>
    </row>
    <row r="13" spans="1:13" ht="13.5" customHeight="1" x14ac:dyDescent="0.25">
      <c r="B13" s="75">
        <v>1</v>
      </c>
      <c r="C13" s="72">
        <v>2</v>
      </c>
      <c r="D13" s="73">
        <v>3</v>
      </c>
      <c r="E13" s="73">
        <v>4</v>
      </c>
      <c r="F13" s="75">
        <v>5</v>
      </c>
      <c r="G13" s="73">
        <v>6</v>
      </c>
      <c r="H13" s="33">
        <v>7</v>
      </c>
      <c r="I13" s="34">
        <v>8</v>
      </c>
      <c r="J13" s="34">
        <v>9</v>
      </c>
      <c r="K13" s="34">
        <v>10</v>
      </c>
      <c r="L13" s="34">
        <v>11</v>
      </c>
      <c r="M13" s="34">
        <v>12</v>
      </c>
    </row>
    <row r="14" spans="1:13" ht="13.5" customHeight="1" x14ac:dyDescent="0.25">
      <c r="B14" s="120" t="s">
        <v>74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2"/>
    </row>
    <row r="15" spans="1:13" ht="18" customHeight="1" x14ac:dyDescent="0.25">
      <c r="B15" s="127"/>
      <c r="C15" s="128" t="s">
        <v>1</v>
      </c>
      <c r="D15" s="117"/>
      <c r="E15" s="73" t="s">
        <v>8</v>
      </c>
      <c r="F15" s="31">
        <f>SUM(F19,F18,F17,F16)</f>
        <v>547280.96475000004</v>
      </c>
      <c r="G15" s="31">
        <f>SUM(G21,G134)</f>
        <v>31230.55</v>
      </c>
      <c r="H15" s="31">
        <v>124853.99</v>
      </c>
      <c r="I15" s="31">
        <f t="shared" ref="I15:J18" si="0">SUM(I21,I134)</f>
        <v>150511.76999999999</v>
      </c>
      <c r="J15" s="31">
        <f t="shared" si="0"/>
        <v>35456.54</v>
      </c>
      <c r="K15" s="31">
        <f>SUM(K134,K21)</f>
        <v>32053.06</v>
      </c>
      <c r="L15" s="32">
        <f>SUM(L134,L21)</f>
        <v>162119.4</v>
      </c>
      <c r="M15" s="31">
        <f>SUM(M134,M21)</f>
        <v>11055.65</v>
      </c>
    </row>
    <row r="16" spans="1:13" ht="15.75" customHeight="1" x14ac:dyDescent="0.25">
      <c r="B16" s="127"/>
      <c r="C16" s="129"/>
      <c r="D16" s="117"/>
      <c r="E16" s="73" t="s">
        <v>14</v>
      </c>
      <c r="F16" s="31">
        <f>SUM(M16,L16,K16,J16,I16,H16,G16)</f>
        <v>400640.71203000005</v>
      </c>
      <c r="G16" s="31">
        <f>SUM(G22,G135)</f>
        <v>21522.22</v>
      </c>
      <c r="H16" s="31">
        <f>SUM(H22,H135)</f>
        <v>113900.03203</v>
      </c>
      <c r="I16" s="31">
        <f t="shared" si="0"/>
        <v>108449.76</v>
      </c>
      <c r="J16" s="31">
        <f t="shared" si="0"/>
        <v>22454.959999999999</v>
      </c>
      <c r="K16" s="31">
        <f t="shared" ref="K16:L18" si="1">SUM(K135,K22)</f>
        <v>20503.09</v>
      </c>
      <c r="L16" s="32">
        <f t="shared" si="1"/>
        <v>105409.66</v>
      </c>
      <c r="M16" s="31">
        <f>SUM(M135)</f>
        <v>8400.99</v>
      </c>
    </row>
    <row r="17" spans="1:15" ht="13.5" customHeight="1" x14ac:dyDescent="0.25">
      <c r="B17" s="127"/>
      <c r="C17" s="129"/>
      <c r="D17" s="117"/>
      <c r="E17" s="73" t="s">
        <v>5</v>
      </c>
      <c r="F17" s="31">
        <f>SUM(G17:M17)</f>
        <v>102765.27272000001</v>
      </c>
      <c r="G17" s="31">
        <f>SUM(G23,G136)</f>
        <v>9028.7029999999995</v>
      </c>
      <c r="H17" s="31">
        <f>SUM(H23,H136)</f>
        <v>6333.889720000001</v>
      </c>
      <c r="I17" s="31">
        <f t="shared" si="0"/>
        <v>35058.519999999997</v>
      </c>
      <c r="J17" s="31">
        <f t="shared" si="0"/>
        <v>6730.2300000000005</v>
      </c>
      <c r="K17" s="31">
        <f t="shared" si="1"/>
        <v>5227.01</v>
      </c>
      <c r="L17" s="32">
        <f t="shared" si="1"/>
        <v>40266.33</v>
      </c>
      <c r="M17" s="31">
        <f>SUM(M136,M23)</f>
        <v>120.59</v>
      </c>
    </row>
    <row r="18" spans="1:15" ht="16.5" customHeight="1" x14ac:dyDescent="0.25">
      <c r="B18" s="127"/>
      <c r="C18" s="129"/>
      <c r="D18" s="117"/>
      <c r="E18" s="73" t="s">
        <v>4</v>
      </c>
      <c r="F18" s="31">
        <f>SUM(M18,L18,K18,J18,I18,H18,G18)</f>
        <v>38939.75</v>
      </c>
      <c r="G18" s="31">
        <f>SUM(G24,G137)</f>
        <v>679.63</v>
      </c>
      <c r="H18" s="31">
        <v>4620.07</v>
      </c>
      <c r="I18" s="31">
        <f t="shared" si="0"/>
        <v>2068.2600000000002</v>
      </c>
      <c r="J18" s="31">
        <f t="shared" si="0"/>
        <v>6271.3499999999995</v>
      </c>
      <c r="K18" s="31">
        <f t="shared" si="1"/>
        <v>6322.9600000000009</v>
      </c>
      <c r="L18" s="32">
        <f t="shared" si="1"/>
        <v>16443.41</v>
      </c>
      <c r="M18" s="31">
        <f>SUM(M137,M24)</f>
        <v>2534.0699999999997</v>
      </c>
    </row>
    <row r="19" spans="1:15" ht="14.25" customHeight="1" x14ac:dyDescent="0.25">
      <c r="B19" s="127"/>
      <c r="C19" s="130"/>
      <c r="D19" s="117"/>
      <c r="E19" s="73" t="s">
        <v>97</v>
      </c>
      <c r="F19" s="31">
        <f>SUM(H19,I19)</f>
        <v>4935.2299999999996</v>
      </c>
      <c r="G19" s="31"/>
      <c r="H19" s="31"/>
      <c r="I19" s="31">
        <v>4935.2299999999996</v>
      </c>
      <c r="J19" s="31"/>
      <c r="K19" s="31"/>
      <c r="L19" s="61"/>
      <c r="M19" s="61"/>
    </row>
    <row r="20" spans="1:15" ht="14.25" customHeight="1" x14ac:dyDescent="0.25">
      <c r="B20" s="120" t="s">
        <v>22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2"/>
    </row>
    <row r="21" spans="1:15" ht="21" customHeight="1" x14ac:dyDescent="0.25">
      <c r="A21" s="26"/>
      <c r="B21" s="88" t="s">
        <v>0</v>
      </c>
      <c r="C21" s="86" t="s">
        <v>11</v>
      </c>
      <c r="D21" s="86"/>
      <c r="E21" s="72" t="s">
        <v>8</v>
      </c>
      <c r="F21" s="31">
        <v>104266.33</v>
      </c>
      <c r="G21" s="31">
        <f>SUM(G25,G30,G34,G38,G42)</f>
        <v>15270.75</v>
      </c>
      <c r="H21" s="31">
        <v>15629.28</v>
      </c>
      <c r="I21" s="31">
        <f>SUM(I127,I71,I67,I63)</f>
        <v>20560.88</v>
      </c>
      <c r="J21" s="31">
        <f>SUM(J131,J112,J96,J92,J88,J83,J79,J75)</f>
        <v>23807.18</v>
      </c>
      <c r="K21" s="31">
        <f>SUM(K131,K127,K112,K108,K104,K100)</f>
        <v>13406.2</v>
      </c>
      <c r="L21" s="31">
        <f>SUM(L127,L123,L119,L114,L112)</f>
        <v>14354.539999999999</v>
      </c>
      <c r="M21" s="31">
        <v>1237.5</v>
      </c>
    </row>
    <row r="22" spans="1:15" ht="15.75" customHeight="1" x14ac:dyDescent="0.25">
      <c r="A22" s="26"/>
      <c r="B22" s="91"/>
      <c r="C22" s="92"/>
      <c r="D22" s="92"/>
      <c r="E22" s="72" t="s">
        <v>14</v>
      </c>
      <c r="F22" s="31">
        <f>SUM(F124,F120,F115,F109,F105,F101,F97,F93,F89,F84,F80,F76,F72,F68,F64,F60,F55,F51,F47,F43,F39,F35,F31,F26)</f>
        <v>75529.442029999991</v>
      </c>
      <c r="G22" s="31">
        <f>SUM(G26,G31,G35,G39,G43)</f>
        <v>10729.17</v>
      </c>
      <c r="H22" s="31">
        <f>SUM(H47,H51,H55,H60,H64,H68,H72)</f>
        <v>12328.222030000001</v>
      </c>
      <c r="I22" s="31">
        <v>16176.86</v>
      </c>
      <c r="J22" s="31">
        <f>SUM(J97,J93,J89,J84,J80,J76)</f>
        <v>17481.13</v>
      </c>
      <c r="K22" s="31">
        <f>SUM(K109,K105,K101)</f>
        <v>8295.4500000000007</v>
      </c>
      <c r="L22" s="31">
        <f>SUM(L124,L120,L115)</f>
        <v>10518.61</v>
      </c>
      <c r="M22" s="31"/>
    </row>
    <row r="23" spans="1:15" ht="15.75" customHeight="1" x14ac:dyDescent="0.25">
      <c r="A23" s="26"/>
      <c r="B23" s="91"/>
      <c r="C23" s="92"/>
      <c r="D23" s="92"/>
      <c r="E23" s="72" t="s">
        <v>5</v>
      </c>
      <c r="F23" s="31">
        <f>SUM(F125,F121,F116,F110,F106,F102,F98,F94,F90,F85,F81,F77,F73,F69,F65,F61,F56,F52,F48,F44,F40,F36,F32,F27)</f>
        <v>20828.559720000005</v>
      </c>
      <c r="G23" s="31">
        <f>SUM(G27,G32,G36,G40,G44)</f>
        <v>4223.66</v>
      </c>
      <c r="H23" s="31">
        <f>SUM(H48,H52,H56,H61,H65,H69,H73)</f>
        <v>2701.9197200000003</v>
      </c>
      <c r="I23" s="31">
        <f>SUM(I73,I69,I65)</f>
        <v>3834.5599999999995</v>
      </c>
      <c r="J23" s="31">
        <f>SUM(J98,J94,J90,J85,J81,J77)</f>
        <v>5239.47</v>
      </c>
      <c r="K23" s="31">
        <f>SUM(K110,K106,K102)</f>
        <v>2114.8200000000002</v>
      </c>
      <c r="L23" s="31">
        <f>SUM(L125,L121,L116)</f>
        <v>2714.13</v>
      </c>
      <c r="M23" s="31"/>
    </row>
    <row r="24" spans="1:15" ht="16.5" customHeight="1" x14ac:dyDescent="0.25">
      <c r="A24" s="26"/>
      <c r="B24" s="89"/>
      <c r="C24" s="87"/>
      <c r="D24" s="87"/>
      <c r="E24" s="72" t="s">
        <v>4</v>
      </c>
      <c r="F24" s="31">
        <f>SUM(F132,F130,F126,F122,F117,F113,F111,F107,F103,F99,F95,F91,F86,F82,F78,F74,F70,F66,F62,F57,F53,F49,F45,F41,F37,F33,F28)</f>
        <v>7908.3279599999996</v>
      </c>
      <c r="G24" s="31">
        <f>SUM(G28,G33,G37,G41,G45)</f>
        <v>317.91999999999996</v>
      </c>
      <c r="H24" s="31">
        <v>599.14</v>
      </c>
      <c r="I24" s="31">
        <v>549.46</v>
      </c>
      <c r="J24" s="31">
        <f>SUM(J132,J113,J99,J95,J91,J86,J82,J78)</f>
        <v>1086.58</v>
      </c>
      <c r="K24" s="31">
        <f>SUM(K132,K130,K113,K111,K107,K103)</f>
        <v>2995.9300000000003</v>
      </c>
      <c r="L24" s="31">
        <f>SUM(L130,L126,L122,L117,L113)</f>
        <v>1121.8</v>
      </c>
      <c r="M24" s="31">
        <f>SUM(M130)</f>
        <v>1237.5</v>
      </c>
      <c r="N24" s="13"/>
      <c r="O24" s="13"/>
    </row>
    <row r="25" spans="1:15" ht="12.75" customHeight="1" x14ac:dyDescent="0.25">
      <c r="B25" s="126" t="s">
        <v>2</v>
      </c>
      <c r="C25" s="117" t="s">
        <v>77</v>
      </c>
      <c r="D25" s="86" t="s">
        <v>12</v>
      </c>
      <c r="E25" s="72" t="s">
        <v>8</v>
      </c>
      <c r="F25" s="30">
        <f>F26+F27+F28</f>
        <v>2614.0699999999997</v>
      </c>
      <c r="G25" s="30">
        <f>G26+G27+G28</f>
        <v>2614.0699999999997</v>
      </c>
      <c r="H25" s="31"/>
      <c r="I25" s="31"/>
      <c r="J25" s="31"/>
      <c r="K25" s="31"/>
      <c r="L25" s="35"/>
      <c r="M25" s="36"/>
      <c r="N25" s="13"/>
      <c r="O25" s="13"/>
    </row>
    <row r="26" spans="1:15" ht="18" customHeight="1" x14ac:dyDescent="0.25">
      <c r="B26" s="126"/>
      <c r="C26" s="117"/>
      <c r="D26" s="92"/>
      <c r="E26" s="72" t="s">
        <v>14</v>
      </c>
      <c r="F26" s="30">
        <v>885.98</v>
      </c>
      <c r="G26" s="30">
        <v>885.98</v>
      </c>
      <c r="H26" s="31"/>
      <c r="I26" s="31"/>
      <c r="J26" s="31"/>
      <c r="K26" s="31"/>
      <c r="L26" s="35"/>
      <c r="M26" s="36"/>
      <c r="N26" s="13"/>
      <c r="O26" s="13"/>
    </row>
    <row r="27" spans="1:15" ht="15.75" customHeight="1" x14ac:dyDescent="0.25">
      <c r="B27" s="126"/>
      <c r="C27" s="117"/>
      <c r="D27" s="92"/>
      <c r="E27" s="72" t="s">
        <v>5</v>
      </c>
      <c r="F27" s="30">
        <v>1607.12</v>
      </c>
      <c r="G27" s="30">
        <v>1607.12</v>
      </c>
      <c r="H27" s="31"/>
      <c r="I27" s="31"/>
      <c r="J27" s="31"/>
      <c r="K27" s="31"/>
      <c r="L27" s="35"/>
      <c r="M27" s="36"/>
      <c r="N27" s="13"/>
      <c r="O27" s="13"/>
    </row>
    <row r="28" spans="1:15" ht="19.5" customHeight="1" x14ac:dyDescent="0.25">
      <c r="B28" s="126"/>
      <c r="C28" s="117"/>
      <c r="D28" s="87"/>
      <c r="E28" s="72" t="s">
        <v>4</v>
      </c>
      <c r="F28" s="30">
        <v>120.97</v>
      </c>
      <c r="G28" s="30">
        <v>120.97</v>
      </c>
      <c r="H28" s="31"/>
      <c r="I28" s="31"/>
      <c r="J28" s="31"/>
      <c r="K28" s="31"/>
      <c r="L28" s="35"/>
      <c r="M28" s="36"/>
      <c r="N28" s="13"/>
      <c r="O28" s="13"/>
    </row>
    <row r="29" spans="1:15" ht="14.25" customHeight="1" x14ac:dyDescent="0.25">
      <c r="B29" s="74">
        <v>1</v>
      </c>
      <c r="C29" s="72">
        <v>2</v>
      </c>
      <c r="D29" s="72">
        <v>3</v>
      </c>
      <c r="E29" s="72">
        <v>4</v>
      </c>
      <c r="F29" s="74">
        <v>5</v>
      </c>
      <c r="G29" s="72">
        <v>6</v>
      </c>
      <c r="H29" s="33">
        <v>7</v>
      </c>
      <c r="I29" s="33">
        <v>8</v>
      </c>
      <c r="J29" s="33">
        <v>9</v>
      </c>
      <c r="K29" s="33">
        <v>10</v>
      </c>
      <c r="L29" s="33">
        <v>11</v>
      </c>
      <c r="M29" s="33">
        <v>12</v>
      </c>
      <c r="N29" s="13"/>
      <c r="O29" s="13"/>
    </row>
    <row r="30" spans="1:15" ht="15.95" customHeight="1" x14ac:dyDescent="0.25">
      <c r="B30" s="126" t="s">
        <v>3</v>
      </c>
      <c r="C30" s="117" t="s">
        <v>78</v>
      </c>
      <c r="D30" s="86" t="s">
        <v>12</v>
      </c>
      <c r="E30" s="72" t="s">
        <v>8</v>
      </c>
      <c r="F30" s="30">
        <f>F31+F32+F33</f>
        <v>1639.3600000000001</v>
      </c>
      <c r="G30" s="30">
        <f>G31+G32+G33</f>
        <v>1639.3600000000001</v>
      </c>
      <c r="H30" s="31"/>
      <c r="I30" s="31"/>
      <c r="J30" s="31"/>
      <c r="K30" s="31"/>
      <c r="L30" s="35"/>
      <c r="M30" s="36"/>
      <c r="N30" s="13"/>
      <c r="O30" s="13"/>
    </row>
    <row r="31" spans="1:15" ht="15.95" customHeight="1" x14ac:dyDescent="0.25">
      <c r="B31" s="126"/>
      <c r="C31" s="117"/>
      <c r="D31" s="92"/>
      <c r="E31" s="72" t="s">
        <v>14</v>
      </c>
      <c r="F31" s="30">
        <v>1274.94</v>
      </c>
      <c r="G31" s="30">
        <v>1274.94</v>
      </c>
      <c r="H31" s="31"/>
      <c r="I31" s="31"/>
      <c r="J31" s="31"/>
      <c r="K31" s="31"/>
      <c r="L31" s="35"/>
      <c r="M31" s="36"/>
      <c r="N31" s="13"/>
      <c r="O31" s="13"/>
    </row>
    <row r="32" spans="1:15" ht="15.95" customHeight="1" x14ac:dyDescent="0.25">
      <c r="B32" s="126"/>
      <c r="C32" s="117"/>
      <c r="D32" s="92"/>
      <c r="E32" s="72" t="s">
        <v>5</v>
      </c>
      <c r="F32" s="30">
        <v>338.91</v>
      </c>
      <c r="G32" s="30">
        <v>338.91</v>
      </c>
      <c r="H32" s="31"/>
      <c r="I32" s="31"/>
      <c r="J32" s="31" t="s">
        <v>81</v>
      </c>
      <c r="K32" s="31" t="s">
        <v>94</v>
      </c>
      <c r="L32" s="35"/>
      <c r="M32" s="36"/>
      <c r="N32" s="13"/>
      <c r="O32" s="13"/>
    </row>
    <row r="33" spans="2:15" ht="13.5" customHeight="1" x14ac:dyDescent="0.25">
      <c r="B33" s="126"/>
      <c r="C33" s="117"/>
      <c r="D33" s="87"/>
      <c r="E33" s="72" t="s">
        <v>4</v>
      </c>
      <c r="F33" s="30">
        <v>25.51</v>
      </c>
      <c r="G33" s="30">
        <v>25.51</v>
      </c>
      <c r="H33" s="31"/>
      <c r="I33" s="31"/>
      <c r="J33" s="31"/>
      <c r="K33" s="31"/>
      <c r="L33" s="35"/>
      <c r="M33" s="36"/>
      <c r="N33" s="13"/>
      <c r="O33" s="13"/>
    </row>
    <row r="34" spans="2:15" ht="17.25" customHeight="1" x14ac:dyDescent="0.25">
      <c r="B34" s="126" t="s">
        <v>19</v>
      </c>
      <c r="C34" s="131" t="s">
        <v>106</v>
      </c>
      <c r="D34" s="86" t="s">
        <v>12</v>
      </c>
      <c r="E34" s="72" t="s">
        <v>8</v>
      </c>
      <c r="F34" s="30">
        <f>F35+F36+F37</f>
        <v>5428.9299999999994</v>
      </c>
      <c r="G34" s="30">
        <f>G35+G36+G37</f>
        <v>5428.9299999999994</v>
      </c>
      <c r="H34" s="31"/>
      <c r="I34" s="31"/>
      <c r="J34" s="31"/>
      <c r="K34" s="31"/>
      <c r="L34" s="35"/>
      <c r="M34" s="36"/>
      <c r="N34" s="13"/>
      <c r="O34" s="13"/>
    </row>
    <row r="35" spans="2:15" ht="15.95" customHeight="1" x14ac:dyDescent="0.25">
      <c r="B35" s="126"/>
      <c r="C35" s="131"/>
      <c r="D35" s="92"/>
      <c r="E35" s="72" t="s">
        <v>14</v>
      </c>
      <c r="F35" s="30">
        <v>4222.12</v>
      </c>
      <c r="G35" s="30">
        <v>4222.12</v>
      </c>
      <c r="H35" s="31"/>
      <c r="I35" s="31"/>
      <c r="J35" s="31"/>
      <c r="K35" s="31"/>
      <c r="L35" s="35"/>
      <c r="M35" s="36"/>
      <c r="N35" s="13"/>
      <c r="O35" s="13"/>
    </row>
    <row r="36" spans="2:15" ht="18.75" customHeight="1" x14ac:dyDescent="0.25">
      <c r="B36" s="126"/>
      <c r="C36" s="131"/>
      <c r="D36" s="92"/>
      <c r="E36" s="72" t="s">
        <v>5</v>
      </c>
      <c r="F36" s="30">
        <v>1122.33</v>
      </c>
      <c r="G36" s="30">
        <v>1122.33</v>
      </c>
      <c r="H36" s="31"/>
      <c r="I36" s="31"/>
      <c r="J36" s="31"/>
      <c r="K36" s="31"/>
      <c r="L36" s="35"/>
      <c r="M36" s="36"/>
      <c r="N36" s="13"/>
      <c r="O36" s="13"/>
    </row>
    <row r="37" spans="2:15" ht="21" customHeight="1" x14ac:dyDescent="0.25">
      <c r="B37" s="126"/>
      <c r="C37" s="131"/>
      <c r="D37" s="87"/>
      <c r="E37" s="72" t="s">
        <v>4</v>
      </c>
      <c r="F37" s="30">
        <v>84.48</v>
      </c>
      <c r="G37" s="30">
        <v>84.48</v>
      </c>
      <c r="H37" s="31"/>
      <c r="I37" s="31"/>
      <c r="J37" s="31"/>
      <c r="K37" s="31"/>
      <c r="L37" s="35"/>
      <c r="M37" s="36"/>
      <c r="N37" s="13"/>
      <c r="O37" s="13"/>
    </row>
    <row r="38" spans="2:15" ht="15.95" customHeight="1" x14ac:dyDescent="0.25">
      <c r="B38" s="103" t="s">
        <v>20</v>
      </c>
      <c r="C38" s="96" t="s">
        <v>79</v>
      </c>
      <c r="D38" s="93" t="s">
        <v>12</v>
      </c>
      <c r="E38" s="68" t="s">
        <v>8</v>
      </c>
      <c r="F38" s="29">
        <f>F39+F40+F41</f>
        <v>3177.48</v>
      </c>
      <c r="G38" s="29">
        <f>G39+G40+G41</f>
        <v>3177.48</v>
      </c>
      <c r="H38" s="37"/>
      <c r="I38" s="37"/>
      <c r="J38" s="37"/>
      <c r="K38" s="37"/>
      <c r="L38" s="38"/>
      <c r="M38" s="39"/>
      <c r="N38" s="13"/>
      <c r="O38" s="13"/>
    </row>
    <row r="39" spans="2:15" ht="15.95" customHeight="1" x14ac:dyDescent="0.25">
      <c r="B39" s="103"/>
      <c r="C39" s="96"/>
      <c r="D39" s="94"/>
      <c r="E39" s="68" t="s">
        <v>14</v>
      </c>
      <c r="F39" s="29">
        <v>2471.15</v>
      </c>
      <c r="G39" s="29">
        <v>2471.15</v>
      </c>
      <c r="H39" s="37"/>
      <c r="I39" s="37"/>
      <c r="J39" s="37"/>
      <c r="K39" s="37"/>
      <c r="L39" s="38"/>
      <c r="M39" s="39"/>
      <c r="N39" s="13"/>
      <c r="O39" s="13"/>
    </row>
    <row r="40" spans="2:15" ht="15.95" customHeight="1" x14ac:dyDescent="0.25">
      <c r="B40" s="103"/>
      <c r="C40" s="96"/>
      <c r="D40" s="94"/>
      <c r="E40" s="68" t="s">
        <v>5</v>
      </c>
      <c r="F40" s="29">
        <v>656.89</v>
      </c>
      <c r="G40" s="29">
        <v>656.89</v>
      </c>
      <c r="H40" s="37"/>
      <c r="I40" s="37"/>
      <c r="J40" s="37"/>
      <c r="K40" s="37"/>
      <c r="L40" s="38"/>
      <c r="M40" s="39"/>
      <c r="N40" s="13"/>
      <c r="O40" s="13"/>
    </row>
    <row r="41" spans="2:15" ht="18" customHeight="1" x14ac:dyDescent="0.25">
      <c r="B41" s="103"/>
      <c r="C41" s="96"/>
      <c r="D41" s="95"/>
      <c r="E41" s="68" t="s">
        <v>4</v>
      </c>
      <c r="F41" s="29">
        <v>49.44</v>
      </c>
      <c r="G41" s="29">
        <v>49.44</v>
      </c>
      <c r="H41" s="37"/>
      <c r="I41" s="37"/>
      <c r="J41" s="37"/>
      <c r="K41" s="37"/>
      <c r="L41" s="38"/>
      <c r="M41" s="39"/>
      <c r="N41" s="13"/>
      <c r="O41" s="13"/>
    </row>
    <row r="42" spans="2:15" ht="18" customHeight="1" x14ac:dyDescent="0.25">
      <c r="B42" s="110" t="s">
        <v>71</v>
      </c>
      <c r="C42" s="96" t="s">
        <v>80</v>
      </c>
      <c r="D42" s="114" t="s">
        <v>12</v>
      </c>
      <c r="E42" s="68" t="s">
        <v>8</v>
      </c>
      <c r="F42" s="29">
        <f>F43+F44+F45</f>
        <v>2410.91</v>
      </c>
      <c r="G42" s="29">
        <f>G43+G44+G45</f>
        <v>2410.91</v>
      </c>
      <c r="H42" s="37"/>
      <c r="I42" s="37"/>
      <c r="J42" s="37"/>
      <c r="K42" s="37"/>
      <c r="L42" s="38"/>
      <c r="M42" s="39"/>
      <c r="N42" s="13"/>
      <c r="O42" s="13"/>
    </row>
    <row r="43" spans="2:15" ht="16.5" customHeight="1" x14ac:dyDescent="0.25">
      <c r="B43" s="111"/>
      <c r="C43" s="96"/>
      <c r="D43" s="114"/>
      <c r="E43" s="68" t="s">
        <v>14</v>
      </c>
      <c r="F43" s="29">
        <v>1874.98</v>
      </c>
      <c r="G43" s="29">
        <v>1874.98</v>
      </c>
      <c r="H43" s="37"/>
      <c r="I43" s="37"/>
      <c r="J43" s="37"/>
      <c r="K43" s="37"/>
      <c r="L43" s="38"/>
      <c r="M43" s="39"/>
      <c r="N43" s="13"/>
      <c r="O43" s="13"/>
    </row>
    <row r="44" spans="2:15" ht="18" customHeight="1" x14ac:dyDescent="0.25">
      <c r="B44" s="111"/>
      <c r="C44" s="96"/>
      <c r="D44" s="114"/>
      <c r="E44" s="68" t="s">
        <v>5</v>
      </c>
      <c r="F44" s="29">
        <v>498.41</v>
      </c>
      <c r="G44" s="29">
        <v>498.41</v>
      </c>
      <c r="H44" s="37"/>
      <c r="I44" s="37"/>
      <c r="J44" s="37"/>
      <c r="K44" s="37"/>
      <c r="L44" s="38"/>
      <c r="M44" s="39"/>
      <c r="N44" s="13"/>
      <c r="O44" s="13"/>
    </row>
    <row r="45" spans="2:15" ht="18" customHeight="1" x14ac:dyDescent="0.25">
      <c r="B45" s="112"/>
      <c r="C45" s="96"/>
      <c r="D45" s="115"/>
      <c r="E45" s="68" t="s">
        <v>4</v>
      </c>
      <c r="F45" s="29">
        <v>37.520000000000003</v>
      </c>
      <c r="G45" s="29">
        <v>37.520000000000003</v>
      </c>
      <c r="H45" s="37"/>
      <c r="I45" s="37"/>
      <c r="J45" s="37"/>
      <c r="K45" s="37"/>
      <c r="L45" s="38"/>
      <c r="M45" s="39"/>
      <c r="N45" s="13"/>
      <c r="O45" s="13"/>
    </row>
    <row r="46" spans="2:15" ht="16.5" customHeight="1" x14ac:dyDescent="0.25">
      <c r="B46" s="103" t="s">
        <v>21</v>
      </c>
      <c r="C46" s="96" t="s">
        <v>107</v>
      </c>
      <c r="D46" s="109" t="s">
        <v>12</v>
      </c>
      <c r="E46" s="68" t="s">
        <v>8</v>
      </c>
      <c r="F46" s="37">
        <f>SUM(F49,F48,F47)</f>
        <v>7365.3637300000009</v>
      </c>
      <c r="G46" s="29"/>
      <c r="H46" s="37">
        <f>SUM(H49,H48,H47)</f>
        <v>7365.3637300000009</v>
      </c>
      <c r="I46" s="37"/>
      <c r="J46" s="37"/>
      <c r="K46" s="37"/>
      <c r="L46" s="38"/>
      <c r="M46" s="39"/>
      <c r="N46" s="13"/>
      <c r="O46" s="13"/>
    </row>
    <row r="47" spans="2:15" ht="18" customHeight="1" x14ac:dyDescent="0.25">
      <c r="B47" s="103"/>
      <c r="C47" s="96"/>
      <c r="D47" s="109"/>
      <c r="E47" s="68" t="s">
        <v>14</v>
      </c>
      <c r="F47" s="37">
        <v>5809.7233800000004</v>
      </c>
      <c r="G47" s="29"/>
      <c r="H47" s="37">
        <v>5809.7233800000004</v>
      </c>
      <c r="I47" s="37"/>
      <c r="J47" s="37"/>
      <c r="K47" s="37"/>
      <c r="L47" s="38"/>
      <c r="M47" s="39"/>
      <c r="N47" s="13"/>
      <c r="O47" s="13"/>
    </row>
    <row r="48" spans="2:15" ht="17.25" customHeight="1" x14ac:dyDescent="0.25">
      <c r="B48" s="103"/>
      <c r="C48" s="96"/>
      <c r="D48" s="109"/>
      <c r="E48" s="68" t="s">
        <v>5</v>
      </c>
      <c r="F48" s="37">
        <v>1273.29035</v>
      </c>
      <c r="G48" s="29"/>
      <c r="H48" s="37">
        <v>1273.29035</v>
      </c>
      <c r="I48" s="37"/>
      <c r="J48" s="37"/>
      <c r="K48" s="37"/>
      <c r="L48" s="38"/>
      <c r="M48" s="39"/>
      <c r="N48" s="13"/>
      <c r="O48" s="13"/>
    </row>
    <row r="49" spans="1:15" ht="18" customHeight="1" x14ac:dyDescent="0.25">
      <c r="B49" s="103"/>
      <c r="C49" s="96"/>
      <c r="D49" s="109"/>
      <c r="E49" s="68" t="s">
        <v>4</v>
      </c>
      <c r="F49" s="37">
        <v>282.35000000000002</v>
      </c>
      <c r="G49" s="29"/>
      <c r="H49" s="37">
        <v>282.35000000000002</v>
      </c>
      <c r="I49" s="37"/>
      <c r="J49" s="37"/>
      <c r="K49" s="37"/>
      <c r="L49" s="38"/>
      <c r="M49" s="39"/>
      <c r="N49" s="13"/>
      <c r="O49" s="13"/>
    </row>
    <row r="50" spans="1:15" ht="17.25" customHeight="1" x14ac:dyDescent="0.25">
      <c r="B50" s="103" t="s">
        <v>82</v>
      </c>
      <c r="C50" s="96" t="s">
        <v>75</v>
      </c>
      <c r="D50" s="109" t="s">
        <v>12</v>
      </c>
      <c r="E50" s="68" t="s">
        <v>8</v>
      </c>
      <c r="F50" s="37">
        <f>SUM(F53,F52,F51)</f>
        <v>3212.6840099999999</v>
      </c>
      <c r="G50" s="29"/>
      <c r="H50" s="37">
        <f>SUM(H53,H52,H51)</f>
        <v>3212.6840099999999</v>
      </c>
      <c r="I50" s="37"/>
      <c r="J50" s="37"/>
      <c r="K50" s="37"/>
      <c r="L50" s="38"/>
      <c r="M50" s="39"/>
      <c r="N50" s="13"/>
      <c r="O50" s="13"/>
    </row>
    <row r="51" spans="1:15" ht="18" customHeight="1" x14ac:dyDescent="0.25">
      <c r="B51" s="103"/>
      <c r="C51" s="96"/>
      <c r="D51" s="109"/>
      <c r="E51" s="68" t="s">
        <v>14</v>
      </c>
      <c r="F51" s="37">
        <v>2534.1303200000002</v>
      </c>
      <c r="G51" s="29"/>
      <c r="H51" s="37">
        <v>2534.1303200000002</v>
      </c>
      <c r="I51" s="37"/>
      <c r="J51" s="37"/>
      <c r="K51" s="37"/>
      <c r="L51" s="38"/>
      <c r="M51" s="39"/>
      <c r="N51" s="13"/>
      <c r="O51" s="13"/>
    </row>
    <row r="52" spans="1:15" ht="18" customHeight="1" x14ac:dyDescent="0.25">
      <c r="B52" s="103"/>
      <c r="C52" s="96"/>
      <c r="D52" s="109"/>
      <c r="E52" s="68" t="s">
        <v>5</v>
      </c>
      <c r="F52" s="37">
        <v>555.39368999999999</v>
      </c>
      <c r="G52" s="29"/>
      <c r="H52" s="37">
        <v>555.39368999999999</v>
      </c>
      <c r="I52" s="37"/>
      <c r="J52" s="37"/>
      <c r="K52" s="37"/>
      <c r="L52" s="38"/>
      <c r="M52" s="39"/>
      <c r="N52" s="13"/>
      <c r="O52" s="13"/>
    </row>
    <row r="53" spans="1:15" ht="18.75" customHeight="1" x14ac:dyDescent="0.25">
      <c r="B53" s="110"/>
      <c r="C53" s="93"/>
      <c r="D53" s="113"/>
      <c r="E53" s="67" t="s">
        <v>4</v>
      </c>
      <c r="F53" s="40">
        <v>123.16</v>
      </c>
      <c r="G53" s="41"/>
      <c r="H53" s="40">
        <v>123.16</v>
      </c>
      <c r="I53" s="40"/>
      <c r="J53" s="40"/>
      <c r="K53" s="40"/>
      <c r="L53" s="42"/>
      <c r="M53" s="43"/>
      <c r="N53" s="13"/>
      <c r="O53" s="13"/>
    </row>
    <row r="54" spans="1:15" ht="15" customHeight="1" x14ac:dyDescent="0.25">
      <c r="A54" s="16"/>
      <c r="B54" s="110" t="s">
        <v>83</v>
      </c>
      <c r="C54" s="96" t="s">
        <v>108</v>
      </c>
      <c r="D54" s="109" t="s">
        <v>12</v>
      </c>
      <c r="E54" s="68" t="s">
        <v>8</v>
      </c>
      <c r="F54" s="37">
        <f>SUM(F57,F56,F55)</f>
        <v>2934.13</v>
      </c>
      <c r="G54" s="29"/>
      <c r="H54" s="37">
        <f>SUM(H57,H56,H55)</f>
        <v>2934.13</v>
      </c>
      <c r="I54" s="37"/>
      <c r="J54" s="37"/>
      <c r="K54" s="37"/>
      <c r="L54" s="38"/>
      <c r="M54" s="39"/>
      <c r="N54" s="13"/>
      <c r="O54" s="13"/>
    </row>
    <row r="55" spans="1:15" ht="13.5" customHeight="1" x14ac:dyDescent="0.25">
      <c r="A55" s="17"/>
      <c r="B55" s="111"/>
      <c r="C55" s="96"/>
      <c r="D55" s="109"/>
      <c r="E55" s="68" t="s">
        <v>14</v>
      </c>
      <c r="F55" s="37">
        <v>2314.4128300000002</v>
      </c>
      <c r="G55" s="29"/>
      <c r="H55" s="37">
        <v>2314.4128300000002</v>
      </c>
      <c r="I55" s="37"/>
      <c r="J55" s="37"/>
      <c r="K55" s="37"/>
      <c r="L55" s="38"/>
      <c r="M55" s="39"/>
      <c r="N55" s="13"/>
      <c r="O55" s="13"/>
    </row>
    <row r="56" spans="1:15" ht="12.75" customHeight="1" x14ac:dyDescent="0.25">
      <c r="A56" s="17"/>
      <c r="B56" s="111"/>
      <c r="C56" s="96"/>
      <c r="D56" s="109"/>
      <c r="E56" s="68" t="s">
        <v>5</v>
      </c>
      <c r="F56" s="37">
        <v>507.23921000000001</v>
      </c>
      <c r="G56" s="29"/>
      <c r="H56" s="37">
        <v>507.23921000000001</v>
      </c>
      <c r="I56" s="37"/>
      <c r="J56" s="37"/>
      <c r="K56" s="37"/>
      <c r="L56" s="38"/>
      <c r="M56" s="39"/>
      <c r="N56" s="13"/>
      <c r="O56" s="13"/>
    </row>
    <row r="57" spans="1:15" ht="13.5" customHeight="1" x14ac:dyDescent="0.25">
      <c r="A57" s="17"/>
      <c r="B57" s="112"/>
      <c r="C57" s="96"/>
      <c r="D57" s="109"/>
      <c r="E57" s="68" t="s">
        <v>4</v>
      </c>
      <c r="F57" s="37">
        <v>112.47796</v>
      </c>
      <c r="G57" s="29"/>
      <c r="H57" s="37">
        <v>112.47796</v>
      </c>
      <c r="I57" s="37"/>
      <c r="J57" s="37"/>
      <c r="K57" s="37"/>
      <c r="L57" s="38"/>
      <c r="M57" s="39"/>
      <c r="N57" s="13"/>
      <c r="O57" s="13"/>
    </row>
    <row r="58" spans="1:15" ht="13.5" customHeight="1" x14ac:dyDescent="0.25">
      <c r="A58" s="17"/>
      <c r="B58" s="75">
        <v>1</v>
      </c>
      <c r="C58" s="72">
        <v>2</v>
      </c>
      <c r="D58" s="73">
        <v>3</v>
      </c>
      <c r="E58" s="73">
        <v>4</v>
      </c>
      <c r="F58" s="75">
        <v>5</v>
      </c>
      <c r="G58" s="73">
        <v>6</v>
      </c>
      <c r="H58" s="33">
        <v>7</v>
      </c>
      <c r="I58" s="34">
        <v>8</v>
      </c>
      <c r="J58" s="34">
        <v>9</v>
      </c>
      <c r="K58" s="34">
        <v>10</v>
      </c>
      <c r="L58" s="34">
        <v>11</v>
      </c>
      <c r="M58" s="34">
        <v>12</v>
      </c>
      <c r="N58" s="13"/>
      <c r="O58" s="13"/>
    </row>
    <row r="59" spans="1:15" ht="15.95" customHeight="1" x14ac:dyDescent="0.25">
      <c r="A59" s="17"/>
      <c r="B59" s="103" t="s">
        <v>84</v>
      </c>
      <c r="C59" s="96" t="s">
        <v>109</v>
      </c>
      <c r="D59" s="109" t="s">
        <v>12</v>
      </c>
      <c r="E59" s="68" t="s">
        <v>8</v>
      </c>
      <c r="F59" s="37">
        <v>2117.11</v>
      </c>
      <c r="G59" s="29"/>
      <c r="H59" s="37">
        <v>2117.11</v>
      </c>
      <c r="I59" s="37"/>
      <c r="J59" s="37"/>
      <c r="K59" s="37"/>
      <c r="L59" s="38"/>
      <c r="M59" s="39"/>
      <c r="N59" s="13"/>
      <c r="O59" s="13"/>
    </row>
    <row r="60" spans="1:15" ht="15.95" customHeight="1" x14ac:dyDescent="0.25">
      <c r="A60" s="17"/>
      <c r="B60" s="103"/>
      <c r="C60" s="96"/>
      <c r="D60" s="109"/>
      <c r="E60" s="68" t="s">
        <v>14</v>
      </c>
      <c r="F60" s="37">
        <v>1669.9555</v>
      </c>
      <c r="G60" s="29"/>
      <c r="H60" s="37">
        <v>1669.9555</v>
      </c>
      <c r="I60" s="37"/>
      <c r="J60" s="37"/>
      <c r="K60" s="37"/>
      <c r="L60" s="38"/>
      <c r="M60" s="39"/>
      <c r="N60" s="13"/>
      <c r="O60" s="13"/>
    </row>
    <row r="61" spans="1:15" ht="15.95" customHeight="1" x14ac:dyDescent="0.25">
      <c r="A61" s="17"/>
      <c r="B61" s="103"/>
      <c r="C61" s="96"/>
      <c r="D61" s="109"/>
      <c r="E61" s="68" t="s">
        <v>5</v>
      </c>
      <c r="F61" s="37">
        <v>365.99646999999999</v>
      </c>
      <c r="G61" s="29"/>
      <c r="H61" s="37">
        <v>365.99646999999999</v>
      </c>
      <c r="I61" s="37"/>
      <c r="J61" s="37"/>
      <c r="K61" s="37"/>
      <c r="L61" s="38"/>
      <c r="M61" s="39"/>
      <c r="N61" s="13"/>
      <c r="O61" s="13"/>
    </row>
    <row r="62" spans="1:15" ht="15.95" customHeight="1" x14ac:dyDescent="0.25">
      <c r="A62" s="18"/>
      <c r="B62" s="103"/>
      <c r="C62" s="96"/>
      <c r="D62" s="109"/>
      <c r="E62" s="68" t="s">
        <v>4</v>
      </c>
      <c r="F62" s="37">
        <v>81.150000000000006</v>
      </c>
      <c r="G62" s="29"/>
      <c r="H62" s="44">
        <v>81.150000000000006</v>
      </c>
      <c r="I62" s="37"/>
      <c r="J62" s="37"/>
      <c r="K62" s="37"/>
      <c r="L62" s="38"/>
      <c r="M62" s="39"/>
      <c r="N62" s="13"/>
      <c r="O62" s="13"/>
    </row>
    <row r="63" spans="1:15" ht="15.95" customHeight="1" x14ac:dyDescent="0.25">
      <c r="B63" s="97" t="s">
        <v>85</v>
      </c>
      <c r="C63" s="93" t="s">
        <v>110</v>
      </c>
      <c r="D63" s="96" t="s">
        <v>12</v>
      </c>
      <c r="E63" s="68" t="s">
        <v>8</v>
      </c>
      <c r="F63" s="37">
        <v>5663.95</v>
      </c>
      <c r="G63" s="29"/>
      <c r="H63" s="37"/>
      <c r="I63" s="37">
        <v>5663.95</v>
      </c>
      <c r="J63" s="37"/>
      <c r="K63" s="37"/>
      <c r="L63" s="38"/>
      <c r="M63" s="39"/>
      <c r="N63" s="13"/>
      <c r="O63" s="13"/>
    </row>
    <row r="64" spans="1:15" ht="15.95" customHeight="1" x14ac:dyDescent="0.25">
      <c r="B64" s="98"/>
      <c r="C64" s="94"/>
      <c r="D64" s="96"/>
      <c r="E64" s="68" t="s">
        <v>14</v>
      </c>
      <c r="F64" s="37">
        <v>4503.59</v>
      </c>
      <c r="G64" s="29"/>
      <c r="H64" s="37"/>
      <c r="I64" s="37">
        <v>4503.59</v>
      </c>
      <c r="J64" s="37"/>
      <c r="K64" s="37"/>
      <c r="L64" s="38"/>
      <c r="M64" s="39"/>
      <c r="N64" s="13"/>
      <c r="O64" s="13"/>
    </row>
    <row r="65" spans="2:15" ht="15.95" customHeight="1" x14ac:dyDescent="0.25">
      <c r="B65" s="98"/>
      <c r="C65" s="94"/>
      <c r="D65" s="96"/>
      <c r="E65" s="68" t="s">
        <v>5</v>
      </c>
      <c r="F65" s="37">
        <v>1067.53</v>
      </c>
      <c r="G65" s="29"/>
      <c r="H65" s="37"/>
      <c r="I65" s="37">
        <v>1067.53</v>
      </c>
      <c r="J65" s="37"/>
      <c r="K65" s="37"/>
      <c r="L65" s="38"/>
      <c r="M65" s="39"/>
      <c r="N65" s="13"/>
      <c r="O65" s="13"/>
    </row>
    <row r="66" spans="2:15" ht="15.95" customHeight="1" x14ac:dyDescent="0.25">
      <c r="B66" s="99"/>
      <c r="C66" s="95"/>
      <c r="D66" s="96"/>
      <c r="E66" s="68" t="s">
        <v>4</v>
      </c>
      <c r="F66" s="37">
        <v>92.83</v>
      </c>
      <c r="G66" s="29"/>
      <c r="H66" s="37"/>
      <c r="I66" s="37">
        <v>92.83</v>
      </c>
      <c r="J66" s="37"/>
      <c r="K66" s="37"/>
      <c r="L66" s="38"/>
      <c r="M66" s="39"/>
      <c r="N66" s="13"/>
      <c r="O66" s="13"/>
    </row>
    <row r="67" spans="2:15" ht="15.95" customHeight="1" x14ac:dyDescent="0.25">
      <c r="B67" s="97" t="s">
        <v>89</v>
      </c>
      <c r="C67" s="93" t="s">
        <v>111</v>
      </c>
      <c r="D67" s="96" t="s">
        <v>12</v>
      </c>
      <c r="E67" s="68" t="s">
        <v>8</v>
      </c>
      <c r="F67" s="37">
        <v>7132.6</v>
      </c>
      <c r="G67" s="29"/>
      <c r="H67" s="37"/>
      <c r="I67" s="37">
        <v>7132.6</v>
      </c>
      <c r="J67" s="37"/>
      <c r="K67" s="37"/>
      <c r="L67" s="38"/>
      <c r="M67" s="39"/>
      <c r="N67" s="13"/>
      <c r="O67" s="13"/>
    </row>
    <row r="68" spans="2:15" ht="15.95" customHeight="1" x14ac:dyDescent="0.25">
      <c r="B68" s="98"/>
      <c r="C68" s="94"/>
      <c r="D68" s="96"/>
      <c r="E68" s="68" t="s">
        <v>14</v>
      </c>
      <c r="F68" s="37">
        <v>5671.36</v>
      </c>
      <c r="G68" s="29"/>
      <c r="H68" s="37"/>
      <c r="I68" s="37">
        <v>5671.36</v>
      </c>
      <c r="J68" s="37"/>
      <c r="K68" s="37"/>
      <c r="L68" s="38"/>
      <c r="M68" s="39"/>
      <c r="N68" s="13"/>
      <c r="O68" s="13"/>
    </row>
    <row r="69" spans="2:15" ht="15.95" customHeight="1" x14ac:dyDescent="0.25">
      <c r="B69" s="98"/>
      <c r="C69" s="94"/>
      <c r="D69" s="96"/>
      <c r="E69" s="68" t="s">
        <v>5</v>
      </c>
      <c r="F69" s="37">
        <v>1344.34</v>
      </c>
      <c r="G69" s="29"/>
      <c r="H69" s="37"/>
      <c r="I69" s="37">
        <v>1344.34</v>
      </c>
      <c r="J69" s="37"/>
      <c r="K69" s="37"/>
      <c r="L69" s="38"/>
      <c r="M69" s="39"/>
      <c r="N69" s="13"/>
      <c r="O69" s="13"/>
    </row>
    <row r="70" spans="2:15" ht="15.95" customHeight="1" x14ac:dyDescent="0.25">
      <c r="B70" s="99"/>
      <c r="C70" s="95"/>
      <c r="D70" s="96"/>
      <c r="E70" s="68" t="s">
        <v>4</v>
      </c>
      <c r="F70" s="37">
        <v>116.9</v>
      </c>
      <c r="G70" s="29"/>
      <c r="H70" s="37"/>
      <c r="I70" s="37">
        <v>116.9</v>
      </c>
      <c r="J70" s="37"/>
      <c r="K70" s="37"/>
      <c r="L70" s="38"/>
      <c r="M70" s="39"/>
      <c r="N70" s="13"/>
      <c r="O70" s="13"/>
    </row>
    <row r="71" spans="2:15" ht="15.95" customHeight="1" x14ac:dyDescent="0.25">
      <c r="B71" s="97" t="s">
        <v>90</v>
      </c>
      <c r="C71" s="93" t="s">
        <v>112</v>
      </c>
      <c r="D71" s="96" t="s">
        <v>12</v>
      </c>
      <c r="E71" s="68" t="s">
        <v>8</v>
      </c>
      <c r="F71" s="37">
        <v>7548.31</v>
      </c>
      <c r="G71" s="29"/>
      <c r="H71" s="37"/>
      <c r="I71" s="37">
        <v>7548.31</v>
      </c>
      <c r="J71" s="37"/>
      <c r="K71" s="37"/>
      <c r="L71" s="38"/>
      <c r="M71" s="39"/>
      <c r="N71" s="13"/>
      <c r="O71" s="13"/>
    </row>
    <row r="72" spans="2:15" ht="15.95" customHeight="1" x14ac:dyDescent="0.25">
      <c r="B72" s="98"/>
      <c r="C72" s="94"/>
      <c r="D72" s="96"/>
      <c r="E72" s="68" t="s">
        <v>14</v>
      </c>
      <c r="F72" s="37">
        <v>6001.91</v>
      </c>
      <c r="G72" s="29"/>
      <c r="H72" s="37"/>
      <c r="I72" s="37">
        <v>6001.91</v>
      </c>
      <c r="J72" s="37"/>
      <c r="K72" s="37"/>
      <c r="L72" s="38"/>
      <c r="M72" s="39"/>
      <c r="N72" s="13"/>
      <c r="O72" s="13"/>
    </row>
    <row r="73" spans="2:15" ht="15.95" customHeight="1" x14ac:dyDescent="0.25">
      <c r="B73" s="98"/>
      <c r="C73" s="94"/>
      <c r="D73" s="96"/>
      <c r="E73" s="68" t="s">
        <v>5</v>
      </c>
      <c r="F73" s="37">
        <v>1422.69</v>
      </c>
      <c r="G73" s="29"/>
      <c r="H73" s="37"/>
      <c r="I73" s="37">
        <v>1422.69</v>
      </c>
      <c r="J73" s="37"/>
      <c r="K73" s="37"/>
      <c r="L73" s="38"/>
      <c r="M73" s="39"/>
      <c r="N73" s="13"/>
      <c r="O73" s="13"/>
    </row>
    <row r="74" spans="2:15" ht="15.95" customHeight="1" x14ac:dyDescent="0.25">
      <c r="B74" s="99"/>
      <c r="C74" s="95"/>
      <c r="D74" s="96"/>
      <c r="E74" s="68" t="s">
        <v>4</v>
      </c>
      <c r="F74" s="37">
        <v>123.71</v>
      </c>
      <c r="G74" s="29"/>
      <c r="H74" s="37"/>
      <c r="I74" s="37">
        <v>123.71</v>
      </c>
      <c r="J74" s="37"/>
      <c r="K74" s="37"/>
      <c r="L74" s="38"/>
      <c r="M74" s="39"/>
      <c r="N74" s="13"/>
      <c r="O74" s="13"/>
    </row>
    <row r="75" spans="2:15" ht="15.95" customHeight="1" x14ac:dyDescent="0.25">
      <c r="B75" s="97" t="s">
        <v>91</v>
      </c>
      <c r="C75" s="93" t="s">
        <v>129</v>
      </c>
      <c r="D75" s="93" t="s">
        <v>12</v>
      </c>
      <c r="E75" s="68" t="s">
        <v>8</v>
      </c>
      <c r="F75" s="37">
        <v>6267.95</v>
      </c>
      <c r="G75" s="29"/>
      <c r="H75" s="37"/>
      <c r="I75" s="37"/>
      <c r="J75" s="37">
        <v>6267.95</v>
      </c>
      <c r="K75" s="37"/>
      <c r="L75" s="38"/>
      <c r="M75" s="39"/>
      <c r="N75" s="13"/>
      <c r="O75" s="13"/>
    </row>
    <row r="76" spans="2:15" ht="15.95" customHeight="1" x14ac:dyDescent="0.25">
      <c r="B76" s="98"/>
      <c r="C76" s="94"/>
      <c r="D76" s="94"/>
      <c r="E76" s="68" t="s">
        <v>14</v>
      </c>
      <c r="F76" s="37">
        <v>4743.5200000000004</v>
      </c>
      <c r="G76" s="29"/>
      <c r="H76" s="37"/>
      <c r="I76" s="37"/>
      <c r="J76" s="37">
        <v>4743.5200000000004</v>
      </c>
      <c r="K76" s="37"/>
      <c r="L76" s="38"/>
      <c r="M76" s="39"/>
      <c r="N76" s="13"/>
      <c r="O76" s="13"/>
    </row>
    <row r="77" spans="2:15" ht="15.95" customHeight="1" x14ac:dyDescent="0.25">
      <c r="B77" s="98"/>
      <c r="C77" s="94"/>
      <c r="D77" s="94"/>
      <c r="E77" s="68" t="s">
        <v>5</v>
      </c>
      <c r="F77" s="37">
        <v>1421.7</v>
      </c>
      <c r="G77" s="29"/>
      <c r="H77" s="37"/>
      <c r="I77" s="37"/>
      <c r="J77" s="37">
        <v>1421.7</v>
      </c>
      <c r="K77" s="37"/>
      <c r="L77" s="38"/>
      <c r="M77" s="39"/>
      <c r="N77" s="13"/>
      <c r="O77" s="13"/>
    </row>
    <row r="78" spans="2:15" ht="15.95" customHeight="1" x14ac:dyDescent="0.25">
      <c r="B78" s="99"/>
      <c r="C78" s="95"/>
      <c r="D78" s="95"/>
      <c r="E78" s="68" t="s">
        <v>4</v>
      </c>
      <c r="F78" s="37">
        <v>102.73</v>
      </c>
      <c r="G78" s="29"/>
      <c r="H78" s="37"/>
      <c r="I78" s="37"/>
      <c r="J78" s="37">
        <v>102.73</v>
      </c>
      <c r="K78" s="37"/>
      <c r="L78" s="38"/>
      <c r="M78" s="39"/>
      <c r="N78" s="13"/>
      <c r="O78" s="13"/>
    </row>
    <row r="79" spans="2:15" ht="15.95" customHeight="1" x14ac:dyDescent="0.25">
      <c r="B79" s="97" t="s">
        <v>123</v>
      </c>
      <c r="C79" s="93" t="s">
        <v>130</v>
      </c>
      <c r="D79" s="93" t="s">
        <v>12</v>
      </c>
      <c r="E79" s="68" t="s">
        <v>8</v>
      </c>
      <c r="F79" s="37">
        <v>3670.79</v>
      </c>
      <c r="G79" s="29"/>
      <c r="H79" s="37"/>
      <c r="I79" s="37"/>
      <c r="J79" s="37">
        <v>3670.79</v>
      </c>
      <c r="K79" s="37"/>
      <c r="L79" s="38"/>
      <c r="M79" s="39"/>
      <c r="N79" s="13"/>
      <c r="O79" s="13"/>
    </row>
    <row r="80" spans="2:15" ht="15.95" customHeight="1" x14ac:dyDescent="0.25">
      <c r="B80" s="98"/>
      <c r="C80" s="94"/>
      <c r="D80" s="94"/>
      <c r="E80" s="68" t="s">
        <v>14</v>
      </c>
      <c r="F80" s="37">
        <v>2778.02</v>
      </c>
      <c r="G80" s="29"/>
      <c r="H80" s="37"/>
      <c r="I80" s="37"/>
      <c r="J80" s="37">
        <v>2778.02</v>
      </c>
      <c r="K80" s="37"/>
      <c r="L80" s="38"/>
      <c r="M80" s="39"/>
      <c r="N80" s="13"/>
      <c r="O80" s="13"/>
    </row>
    <row r="81" spans="1:15" ht="15.95" customHeight="1" x14ac:dyDescent="0.25">
      <c r="B81" s="98"/>
      <c r="C81" s="94"/>
      <c r="D81" s="94"/>
      <c r="E81" s="68" t="s">
        <v>5</v>
      </c>
      <c r="F81" s="37">
        <v>832.61</v>
      </c>
      <c r="G81" s="29"/>
      <c r="H81" s="37"/>
      <c r="I81" s="37"/>
      <c r="J81" s="37">
        <v>832.61</v>
      </c>
      <c r="K81" s="37"/>
      <c r="L81" s="38"/>
      <c r="M81" s="39"/>
      <c r="N81" s="13"/>
      <c r="O81" s="13"/>
    </row>
    <row r="82" spans="1:15" ht="15.95" customHeight="1" x14ac:dyDescent="0.25">
      <c r="B82" s="99"/>
      <c r="C82" s="95"/>
      <c r="D82" s="95"/>
      <c r="E82" s="68" t="s">
        <v>4</v>
      </c>
      <c r="F82" s="37">
        <v>60.16</v>
      </c>
      <c r="G82" s="29"/>
      <c r="H82" s="37"/>
      <c r="I82" s="37"/>
      <c r="J82" s="37">
        <v>60.16</v>
      </c>
      <c r="K82" s="37"/>
      <c r="L82" s="38"/>
      <c r="M82" s="39"/>
      <c r="N82" s="13"/>
      <c r="O82" s="13"/>
    </row>
    <row r="83" spans="1:15" ht="15.95" customHeight="1" x14ac:dyDescent="0.25">
      <c r="B83" s="97" t="s">
        <v>124</v>
      </c>
      <c r="C83" s="93" t="s">
        <v>131</v>
      </c>
      <c r="D83" s="93" t="s">
        <v>12</v>
      </c>
      <c r="E83" s="68" t="s">
        <v>8</v>
      </c>
      <c r="F83" s="37">
        <v>2327.33</v>
      </c>
      <c r="G83" s="29"/>
      <c r="H83" s="37"/>
      <c r="I83" s="37"/>
      <c r="J83" s="37">
        <v>2327.33</v>
      </c>
      <c r="K83" s="37"/>
      <c r="L83" s="38"/>
      <c r="M83" s="39"/>
      <c r="N83" s="13"/>
      <c r="O83" s="13"/>
    </row>
    <row r="84" spans="1:15" ht="15.95" customHeight="1" x14ac:dyDescent="0.25">
      <c r="B84" s="98"/>
      <c r="C84" s="94"/>
      <c r="D84" s="94"/>
      <c r="E84" s="68" t="s">
        <v>14</v>
      </c>
      <c r="F84" s="37">
        <v>1761.2</v>
      </c>
      <c r="G84" s="29"/>
      <c r="H84" s="37"/>
      <c r="I84" s="37"/>
      <c r="J84" s="37">
        <v>1761.2</v>
      </c>
      <c r="K84" s="37"/>
      <c r="L84" s="38"/>
      <c r="M84" s="39"/>
      <c r="N84" s="13"/>
      <c r="O84" s="13"/>
    </row>
    <row r="85" spans="1:15" ht="15.95" customHeight="1" x14ac:dyDescent="0.25">
      <c r="B85" s="98"/>
      <c r="C85" s="94"/>
      <c r="D85" s="94"/>
      <c r="E85" s="68" t="s">
        <v>5</v>
      </c>
      <c r="F85" s="37">
        <v>527.99</v>
      </c>
      <c r="G85" s="29"/>
      <c r="H85" s="37"/>
      <c r="I85" s="37"/>
      <c r="J85" s="37">
        <v>527.99</v>
      </c>
      <c r="K85" s="37"/>
      <c r="L85" s="38"/>
      <c r="M85" s="39"/>
      <c r="N85" s="13"/>
      <c r="O85" s="13"/>
    </row>
    <row r="86" spans="1:15" ht="15.95" customHeight="1" x14ac:dyDescent="0.25">
      <c r="B86" s="99"/>
      <c r="C86" s="95"/>
      <c r="D86" s="95"/>
      <c r="E86" s="68" t="s">
        <v>4</v>
      </c>
      <c r="F86" s="37">
        <v>38.14</v>
      </c>
      <c r="G86" s="29"/>
      <c r="H86" s="37"/>
      <c r="I86" s="37"/>
      <c r="J86" s="37">
        <v>38.14</v>
      </c>
      <c r="K86" s="37"/>
      <c r="L86" s="38"/>
      <c r="M86" s="39"/>
      <c r="N86" s="13"/>
      <c r="O86" s="13"/>
    </row>
    <row r="87" spans="1:15" ht="15.95" customHeight="1" x14ac:dyDescent="0.25">
      <c r="B87" s="75">
        <v>1</v>
      </c>
      <c r="C87" s="72">
        <v>2</v>
      </c>
      <c r="D87" s="73">
        <v>3</v>
      </c>
      <c r="E87" s="73">
        <v>4</v>
      </c>
      <c r="F87" s="75">
        <v>5</v>
      </c>
      <c r="G87" s="73">
        <v>6</v>
      </c>
      <c r="H87" s="33">
        <v>7</v>
      </c>
      <c r="I87" s="34">
        <v>8</v>
      </c>
      <c r="J87" s="34">
        <v>9</v>
      </c>
      <c r="K87" s="34">
        <v>10</v>
      </c>
      <c r="L87" s="34">
        <v>11</v>
      </c>
      <c r="M87" s="34">
        <v>12</v>
      </c>
      <c r="N87" s="13"/>
      <c r="O87" s="13"/>
    </row>
    <row r="88" spans="1:15" ht="15" customHeight="1" x14ac:dyDescent="0.25">
      <c r="B88" s="97" t="s">
        <v>125</v>
      </c>
      <c r="C88" s="93" t="s">
        <v>132</v>
      </c>
      <c r="D88" s="93" t="s">
        <v>12</v>
      </c>
      <c r="E88" s="68" t="s">
        <v>8</v>
      </c>
      <c r="F88" s="37">
        <v>2494.52</v>
      </c>
      <c r="G88" s="29"/>
      <c r="H88" s="37"/>
      <c r="I88" s="37"/>
      <c r="J88" s="37">
        <v>2494.52</v>
      </c>
      <c r="K88" s="37"/>
      <c r="L88" s="38"/>
      <c r="M88" s="39"/>
      <c r="N88" s="13"/>
      <c r="O88" s="13"/>
    </row>
    <row r="89" spans="1:15" ht="15" customHeight="1" x14ac:dyDescent="0.25">
      <c r="B89" s="98"/>
      <c r="C89" s="94"/>
      <c r="D89" s="94"/>
      <c r="E89" s="68" t="s">
        <v>14</v>
      </c>
      <c r="F89" s="37">
        <v>1887.83</v>
      </c>
      <c r="G89" s="29"/>
      <c r="H89" s="37"/>
      <c r="I89" s="37"/>
      <c r="J89" s="37">
        <v>1887.83</v>
      </c>
      <c r="K89" s="37"/>
      <c r="L89" s="38"/>
      <c r="M89" s="39"/>
      <c r="N89" s="13"/>
      <c r="O89" s="13"/>
    </row>
    <row r="90" spans="1:15" ht="15" customHeight="1" x14ac:dyDescent="0.25">
      <c r="B90" s="98"/>
      <c r="C90" s="94"/>
      <c r="D90" s="94"/>
      <c r="E90" s="68" t="s">
        <v>5</v>
      </c>
      <c r="F90" s="37">
        <v>565.80999999999995</v>
      </c>
      <c r="G90" s="29"/>
      <c r="H90" s="37"/>
      <c r="I90" s="37"/>
      <c r="J90" s="37">
        <v>565.80999999999995</v>
      </c>
      <c r="K90" s="37"/>
      <c r="L90" s="38"/>
      <c r="M90" s="39"/>
      <c r="N90" s="13"/>
      <c r="O90" s="13"/>
    </row>
    <row r="91" spans="1:15" ht="15" customHeight="1" x14ac:dyDescent="0.25">
      <c r="B91" s="99"/>
      <c r="C91" s="95"/>
      <c r="D91" s="95"/>
      <c r="E91" s="68" t="s">
        <v>4</v>
      </c>
      <c r="F91" s="37">
        <v>40.880000000000003</v>
      </c>
      <c r="G91" s="29"/>
      <c r="H91" s="37"/>
      <c r="I91" s="37"/>
      <c r="J91" s="37">
        <v>40.880000000000003</v>
      </c>
      <c r="K91" s="37"/>
      <c r="L91" s="38"/>
      <c r="M91" s="39"/>
      <c r="N91" s="13"/>
      <c r="O91" s="13"/>
    </row>
    <row r="92" spans="1:15" ht="15" customHeight="1" x14ac:dyDescent="0.25">
      <c r="B92" s="69"/>
      <c r="C92" s="93" t="s">
        <v>133</v>
      </c>
      <c r="D92" s="93" t="s">
        <v>12</v>
      </c>
      <c r="E92" s="68" t="s">
        <v>8</v>
      </c>
      <c r="F92" s="37">
        <v>3937.08</v>
      </c>
      <c r="G92" s="29"/>
      <c r="H92" s="37"/>
      <c r="I92" s="37"/>
      <c r="J92" s="37">
        <v>3937.08</v>
      </c>
      <c r="K92" s="37"/>
      <c r="L92" s="38"/>
      <c r="M92" s="39"/>
      <c r="N92" s="13"/>
      <c r="O92" s="13"/>
    </row>
    <row r="93" spans="1:15" ht="15" customHeight="1" x14ac:dyDescent="0.25">
      <c r="B93" s="69" t="s">
        <v>126</v>
      </c>
      <c r="C93" s="94"/>
      <c r="D93" s="94"/>
      <c r="E93" s="68" t="s">
        <v>14</v>
      </c>
      <c r="F93" s="37">
        <v>2979.54</v>
      </c>
      <c r="G93" s="29"/>
      <c r="H93" s="37"/>
      <c r="I93" s="37"/>
      <c r="J93" s="37">
        <v>2979.54</v>
      </c>
      <c r="K93" s="37"/>
      <c r="L93" s="38"/>
      <c r="M93" s="39"/>
      <c r="N93" s="13"/>
      <c r="O93" s="13"/>
    </row>
    <row r="94" spans="1:15" ht="15" customHeight="1" x14ac:dyDescent="0.25">
      <c r="B94" s="69"/>
      <c r="C94" s="94"/>
      <c r="D94" s="94"/>
      <c r="E94" s="68" t="s">
        <v>5</v>
      </c>
      <c r="F94" s="37">
        <v>893.01</v>
      </c>
      <c r="G94" s="29"/>
      <c r="H94" s="37"/>
      <c r="I94" s="37"/>
      <c r="J94" s="37">
        <v>893.01</v>
      </c>
      <c r="K94" s="37"/>
      <c r="L94" s="38"/>
      <c r="M94" s="39"/>
      <c r="N94" s="13"/>
      <c r="O94" s="13"/>
    </row>
    <row r="95" spans="1:15" ht="15" customHeight="1" x14ac:dyDescent="0.25">
      <c r="B95" s="69"/>
      <c r="C95" s="95"/>
      <c r="D95" s="95"/>
      <c r="E95" s="68" t="s">
        <v>4</v>
      </c>
      <c r="F95" s="37">
        <v>64.53</v>
      </c>
      <c r="G95" s="29"/>
      <c r="H95" s="37"/>
      <c r="I95" s="37"/>
      <c r="J95" s="37">
        <v>64.53</v>
      </c>
      <c r="K95" s="37"/>
      <c r="L95" s="38"/>
      <c r="M95" s="39"/>
      <c r="N95" s="13"/>
      <c r="O95" s="13"/>
    </row>
    <row r="96" spans="1:15" ht="15" customHeight="1" x14ac:dyDescent="0.25">
      <c r="A96" s="20"/>
      <c r="B96" s="97" t="s">
        <v>127</v>
      </c>
      <c r="C96" s="93" t="s">
        <v>168</v>
      </c>
      <c r="D96" s="93" t="s">
        <v>12</v>
      </c>
      <c r="E96" s="68" t="s">
        <v>8</v>
      </c>
      <c r="F96" s="37">
        <v>4401.51</v>
      </c>
      <c r="G96" s="29"/>
      <c r="H96" s="37"/>
      <c r="I96" s="37"/>
      <c r="J96" s="37">
        <v>4401.51</v>
      </c>
      <c r="K96" s="37"/>
      <c r="L96" s="38"/>
      <c r="M96" s="39"/>
      <c r="N96" s="13"/>
      <c r="O96" s="13"/>
    </row>
    <row r="97" spans="1:15" ht="15" customHeight="1" x14ac:dyDescent="0.25">
      <c r="A97" s="20"/>
      <c r="B97" s="98"/>
      <c r="C97" s="94"/>
      <c r="D97" s="94"/>
      <c r="E97" s="68" t="s">
        <v>14</v>
      </c>
      <c r="F97" s="37">
        <v>3331.02</v>
      </c>
      <c r="G97" s="29"/>
      <c r="H97" s="37"/>
      <c r="I97" s="37"/>
      <c r="J97" s="37">
        <v>3331.02</v>
      </c>
      <c r="K97" s="37"/>
      <c r="L97" s="38"/>
      <c r="M97" s="39"/>
      <c r="N97" s="13"/>
      <c r="O97" s="13"/>
    </row>
    <row r="98" spans="1:15" ht="15" customHeight="1" x14ac:dyDescent="0.25">
      <c r="A98" s="20"/>
      <c r="B98" s="98"/>
      <c r="C98" s="94"/>
      <c r="D98" s="94"/>
      <c r="E98" s="68" t="s">
        <v>5</v>
      </c>
      <c r="F98" s="37">
        <v>998.35</v>
      </c>
      <c r="G98" s="29"/>
      <c r="H98" s="37"/>
      <c r="I98" s="37"/>
      <c r="J98" s="37">
        <v>998.35</v>
      </c>
      <c r="K98" s="37"/>
      <c r="L98" s="38"/>
      <c r="M98" s="39"/>
      <c r="N98" s="13"/>
      <c r="O98" s="13"/>
    </row>
    <row r="99" spans="1:15" ht="15" customHeight="1" x14ac:dyDescent="0.25">
      <c r="A99" s="20"/>
      <c r="B99" s="99"/>
      <c r="C99" s="95"/>
      <c r="D99" s="95"/>
      <c r="E99" s="68" t="s">
        <v>4</v>
      </c>
      <c r="F99" s="37">
        <v>72.14</v>
      </c>
      <c r="G99" s="29"/>
      <c r="H99" s="37"/>
      <c r="I99" s="37"/>
      <c r="J99" s="37">
        <v>72.14</v>
      </c>
      <c r="K99" s="37"/>
      <c r="L99" s="38"/>
      <c r="M99" s="39"/>
      <c r="N99" s="13"/>
      <c r="O99" s="13"/>
    </row>
    <row r="100" spans="1:15" ht="15" customHeight="1" x14ac:dyDescent="0.25">
      <c r="A100" s="20"/>
      <c r="B100" s="97" t="s">
        <v>128</v>
      </c>
      <c r="C100" s="93" t="s">
        <v>169</v>
      </c>
      <c r="D100" s="93" t="s">
        <v>12</v>
      </c>
      <c r="E100" s="68" t="s">
        <v>8</v>
      </c>
      <c r="F100" s="53">
        <v>3377.05</v>
      </c>
      <c r="G100" s="29"/>
      <c r="H100" s="37"/>
      <c r="I100" s="37"/>
      <c r="J100" s="37"/>
      <c r="K100" s="54">
        <v>3377.05</v>
      </c>
      <c r="L100" s="38"/>
      <c r="M100" s="39"/>
      <c r="N100" s="13"/>
      <c r="O100" s="13"/>
    </row>
    <row r="101" spans="1:15" ht="15" customHeight="1" x14ac:dyDescent="0.25">
      <c r="A101" s="20"/>
      <c r="B101" s="98"/>
      <c r="C101" s="94"/>
      <c r="D101" s="94"/>
      <c r="E101" s="68" t="s">
        <v>14</v>
      </c>
      <c r="F101" s="53">
        <v>2644.29</v>
      </c>
      <c r="G101" s="29"/>
      <c r="H101" s="37"/>
      <c r="I101" s="37"/>
      <c r="J101" s="37"/>
      <c r="K101" s="54">
        <v>2644.29</v>
      </c>
      <c r="L101" s="38"/>
      <c r="M101" s="39"/>
      <c r="N101" s="13"/>
      <c r="O101" s="13"/>
    </row>
    <row r="102" spans="1:15" ht="15" customHeight="1" x14ac:dyDescent="0.25">
      <c r="A102" s="20"/>
      <c r="B102" s="98"/>
      <c r="C102" s="94"/>
      <c r="D102" s="94"/>
      <c r="E102" s="68" t="s">
        <v>5</v>
      </c>
      <c r="F102" s="37">
        <v>674.13</v>
      </c>
      <c r="G102" s="29"/>
      <c r="H102" s="37"/>
      <c r="I102" s="37"/>
      <c r="J102" s="37"/>
      <c r="K102" s="54">
        <v>674.13</v>
      </c>
      <c r="L102" s="38"/>
      <c r="M102" s="39"/>
      <c r="N102" s="13"/>
      <c r="O102" s="13"/>
    </row>
    <row r="103" spans="1:15" ht="15" customHeight="1" x14ac:dyDescent="0.25">
      <c r="A103" s="20"/>
      <c r="B103" s="99"/>
      <c r="C103" s="95"/>
      <c r="D103" s="95"/>
      <c r="E103" s="68" t="s">
        <v>4</v>
      </c>
      <c r="F103" s="37">
        <v>58.63</v>
      </c>
      <c r="G103" s="29"/>
      <c r="H103" s="37"/>
      <c r="I103" s="37"/>
      <c r="J103" s="37"/>
      <c r="K103" s="54">
        <v>58.63</v>
      </c>
      <c r="L103" s="38"/>
      <c r="M103" s="39"/>
      <c r="N103" s="13"/>
      <c r="O103" s="13"/>
    </row>
    <row r="104" spans="1:15" ht="15" customHeight="1" x14ac:dyDescent="0.25">
      <c r="A104" s="20"/>
      <c r="B104" s="97" t="s">
        <v>154</v>
      </c>
      <c r="C104" s="93" t="s">
        <v>170</v>
      </c>
      <c r="D104" s="93" t="s">
        <v>12</v>
      </c>
      <c r="E104" s="68" t="s">
        <v>8</v>
      </c>
      <c r="F104" s="37">
        <v>4977.66</v>
      </c>
      <c r="G104" s="29"/>
      <c r="H104" s="37"/>
      <c r="I104" s="37"/>
      <c r="J104" s="37"/>
      <c r="K104" s="54">
        <v>4977.66</v>
      </c>
      <c r="L104" s="38"/>
      <c r="M104" s="39"/>
      <c r="N104" s="13"/>
      <c r="O104" s="13"/>
    </row>
    <row r="105" spans="1:15" ht="15" customHeight="1" x14ac:dyDescent="0.25">
      <c r="A105" s="20"/>
      <c r="B105" s="98"/>
      <c r="C105" s="94"/>
      <c r="D105" s="94"/>
      <c r="E105" s="68" t="s">
        <v>14</v>
      </c>
      <c r="F105" s="37">
        <v>3897.6</v>
      </c>
      <c r="G105" s="29"/>
      <c r="H105" s="37"/>
      <c r="I105" s="37"/>
      <c r="J105" s="37"/>
      <c r="K105" s="54">
        <v>3897.6</v>
      </c>
      <c r="L105" s="38"/>
      <c r="M105" s="39"/>
      <c r="N105" s="13"/>
      <c r="O105" s="13"/>
    </row>
    <row r="106" spans="1:15" ht="15" customHeight="1" x14ac:dyDescent="0.25">
      <c r="A106" s="20"/>
      <c r="B106" s="98"/>
      <c r="C106" s="94"/>
      <c r="D106" s="94"/>
      <c r="E106" s="68" t="s">
        <v>5</v>
      </c>
      <c r="F106" s="37">
        <v>993.64</v>
      </c>
      <c r="G106" s="29"/>
      <c r="H106" s="37"/>
      <c r="I106" s="37"/>
      <c r="J106" s="37"/>
      <c r="K106" s="54">
        <v>993.64</v>
      </c>
      <c r="L106" s="38"/>
      <c r="M106" s="39"/>
      <c r="N106" s="13"/>
      <c r="O106" s="13"/>
    </row>
    <row r="107" spans="1:15" ht="15" customHeight="1" x14ac:dyDescent="0.25">
      <c r="A107" s="20"/>
      <c r="B107" s="99"/>
      <c r="C107" s="95"/>
      <c r="D107" s="95"/>
      <c r="E107" s="68" t="s">
        <v>4</v>
      </c>
      <c r="F107" s="37">
        <v>86.42</v>
      </c>
      <c r="G107" s="29"/>
      <c r="H107" s="37"/>
      <c r="I107" s="37"/>
      <c r="J107" s="37"/>
      <c r="K107" s="54">
        <v>86.42</v>
      </c>
      <c r="L107" s="38"/>
      <c r="M107" s="39"/>
      <c r="N107" s="13"/>
      <c r="O107" s="13"/>
    </row>
    <row r="108" spans="1:15" ht="15" customHeight="1" x14ac:dyDescent="0.25">
      <c r="A108" s="20"/>
      <c r="B108" s="97" t="s">
        <v>155</v>
      </c>
      <c r="C108" s="93" t="s">
        <v>171</v>
      </c>
      <c r="D108" s="93" t="s">
        <v>12</v>
      </c>
      <c r="E108" s="68" t="s">
        <v>8</v>
      </c>
      <c r="F108" s="37">
        <v>2239.4899999999998</v>
      </c>
      <c r="G108" s="29"/>
      <c r="H108" s="37"/>
      <c r="I108" s="37"/>
      <c r="J108" s="37"/>
      <c r="K108" s="54">
        <v>2239.4899999999998</v>
      </c>
      <c r="L108" s="38"/>
      <c r="M108" s="39"/>
      <c r="N108" s="13"/>
      <c r="O108" s="13"/>
    </row>
    <row r="109" spans="1:15" ht="15" customHeight="1" x14ac:dyDescent="0.25">
      <c r="A109" s="20"/>
      <c r="B109" s="98"/>
      <c r="C109" s="94"/>
      <c r="D109" s="94"/>
      <c r="E109" s="68" t="s">
        <v>14</v>
      </c>
      <c r="F109" s="37">
        <v>1753.56</v>
      </c>
      <c r="G109" s="29"/>
      <c r="H109" s="37"/>
      <c r="I109" s="37"/>
      <c r="J109" s="37"/>
      <c r="K109" s="54">
        <v>1753.56</v>
      </c>
      <c r="L109" s="38"/>
      <c r="M109" s="39"/>
      <c r="N109" s="13"/>
      <c r="O109" s="13"/>
    </row>
    <row r="110" spans="1:15" ht="15" customHeight="1" x14ac:dyDescent="0.25">
      <c r="A110" s="20"/>
      <c r="B110" s="98"/>
      <c r="C110" s="94"/>
      <c r="D110" s="94"/>
      <c r="E110" s="68" t="s">
        <v>5</v>
      </c>
      <c r="F110" s="37">
        <v>447.05</v>
      </c>
      <c r="G110" s="29"/>
      <c r="H110" s="37"/>
      <c r="I110" s="37"/>
      <c r="J110" s="37"/>
      <c r="K110" s="54">
        <v>447.05</v>
      </c>
      <c r="L110" s="38"/>
      <c r="M110" s="39"/>
      <c r="N110" s="13"/>
      <c r="O110" s="13"/>
    </row>
    <row r="111" spans="1:15" ht="15" customHeight="1" x14ac:dyDescent="0.25">
      <c r="A111" s="20"/>
      <c r="B111" s="99"/>
      <c r="C111" s="95"/>
      <c r="D111" s="95"/>
      <c r="E111" s="68" t="s">
        <v>4</v>
      </c>
      <c r="F111" s="37">
        <v>38.880000000000003</v>
      </c>
      <c r="G111" s="29"/>
      <c r="H111" s="37"/>
      <c r="I111" s="37"/>
      <c r="J111" s="37"/>
      <c r="K111" s="54">
        <v>38.880000000000003</v>
      </c>
      <c r="L111" s="38"/>
      <c r="M111" s="39"/>
      <c r="N111" s="13"/>
      <c r="O111" s="13"/>
    </row>
    <row r="112" spans="1:15" ht="21" customHeight="1" x14ac:dyDescent="0.25">
      <c r="A112" s="20"/>
      <c r="B112" s="100" t="s">
        <v>156</v>
      </c>
      <c r="C112" s="86" t="s">
        <v>153</v>
      </c>
      <c r="D112" s="86" t="s">
        <v>18</v>
      </c>
      <c r="E112" s="72" t="s">
        <v>8</v>
      </c>
      <c r="F112" s="45">
        <f>SUM(J112:L112)</f>
        <v>1760</v>
      </c>
      <c r="G112" s="29"/>
      <c r="H112" s="37"/>
      <c r="I112" s="37"/>
      <c r="J112" s="37">
        <v>600</v>
      </c>
      <c r="K112" s="54">
        <v>660</v>
      </c>
      <c r="L112" s="79">
        <v>500</v>
      </c>
      <c r="M112" s="39"/>
      <c r="N112" s="13"/>
      <c r="O112" s="13"/>
    </row>
    <row r="113" spans="1:15" ht="17.25" customHeight="1" x14ac:dyDescent="0.25">
      <c r="A113" s="20"/>
      <c r="B113" s="101"/>
      <c r="C113" s="87"/>
      <c r="D113" s="87"/>
      <c r="E113" s="72" t="s">
        <v>4</v>
      </c>
      <c r="F113" s="45">
        <f>SUM(J113:L113)</f>
        <v>1760</v>
      </c>
      <c r="G113" s="29"/>
      <c r="H113" s="37"/>
      <c r="I113" s="37"/>
      <c r="J113" s="37">
        <v>600</v>
      </c>
      <c r="K113" s="54">
        <v>660</v>
      </c>
      <c r="L113" s="79">
        <v>500</v>
      </c>
      <c r="M113" s="39"/>
      <c r="N113" s="13"/>
      <c r="O113" s="13"/>
    </row>
    <row r="114" spans="1:15" ht="15" customHeight="1" x14ac:dyDescent="0.25">
      <c r="A114" s="20"/>
      <c r="B114" s="100" t="s">
        <v>161</v>
      </c>
      <c r="C114" s="86" t="s">
        <v>178</v>
      </c>
      <c r="D114" s="86" t="s">
        <v>18</v>
      </c>
      <c r="E114" s="72" t="s">
        <v>8</v>
      </c>
      <c r="F114" s="47">
        <v>3347.41</v>
      </c>
      <c r="G114" s="29"/>
      <c r="H114" s="37"/>
      <c r="I114" s="37"/>
      <c r="J114" s="37"/>
      <c r="K114" s="54"/>
      <c r="L114" s="80">
        <v>3347.41</v>
      </c>
      <c r="M114" s="39"/>
      <c r="N114" s="13"/>
      <c r="O114" s="13"/>
    </row>
    <row r="115" spans="1:15" ht="15" customHeight="1" x14ac:dyDescent="0.25">
      <c r="A115" s="20"/>
      <c r="B115" s="138"/>
      <c r="C115" s="92"/>
      <c r="D115" s="92"/>
      <c r="E115" s="72" t="s">
        <v>14</v>
      </c>
      <c r="F115" s="47">
        <v>2620.37</v>
      </c>
      <c r="G115" s="29"/>
      <c r="H115" s="37"/>
      <c r="I115" s="37"/>
      <c r="J115" s="37"/>
      <c r="K115" s="54"/>
      <c r="L115" s="80">
        <v>2620.37</v>
      </c>
      <c r="M115" s="39"/>
      <c r="N115" s="13"/>
      <c r="O115" s="13"/>
    </row>
    <row r="116" spans="1:15" ht="15" customHeight="1" x14ac:dyDescent="0.25">
      <c r="A116" s="20"/>
      <c r="B116" s="138"/>
      <c r="C116" s="92"/>
      <c r="D116" s="92"/>
      <c r="E116" s="72" t="s">
        <v>5</v>
      </c>
      <c r="F116" s="47">
        <v>676.14</v>
      </c>
      <c r="G116" s="29"/>
      <c r="H116" s="37"/>
      <c r="I116" s="37"/>
      <c r="J116" s="37"/>
      <c r="K116" s="54"/>
      <c r="L116" s="80">
        <v>676.14</v>
      </c>
      <c r="M116" s="39"/>
      <c r="N116" s="13"/>
      <c r="O116" s="13"/>
    </row>
    <row r="117" spans="1:15" ht="15" customHeight="1" x14ac:dyDescent="0.25">
      <c r="A117" s="20"/>
      <c r="B117" s="101"/>
      <c r="C117" s="87"/>
      <c r="D117" s="87"/>
      <c r="E117" s="72" t="s">
        <v>4</v>
      </c>
      <c r="F117" s="47">
        <v>50.9</v>
      </c>
      <c r="G117" s="29"/>
      <c r="H117" s="37"/>
      <c r="I117" s="37"/>
      <c r="J117" s="37"/>
      <c r="K117" s="54"/>
      <c r="L117" s="80">
        <v>50.9</v>
      </c>
      <c r="M117" s="39"/>
      <c r="N117" s="13"/>
      <c r="O117" s="13"/>
    </row>
    <row r="118" spans="1:15" ht="15" customHeight="1" x14ac:dyDescent="0.25">
      <c r="A118" s="20"/>
      <c r="B118" s="76">
        <v>1</v>
      </c>
      <c r="C118" s="77">
        <v>2</v>
      </c>
      <c r="D118" s="77">
        <v>3</v>
      </c>
      <c r="E118" s="77">
        <v>4</v>
      </c>
      <c r="F118" s="77">
        <v>5</v>
      </c>
      <c r="G118" s="76">
        <v>6</v>
      </c>
      <c r="H118" s="78">
        <v>7</v>
      </c>
      <c r="I118" s="78">
        <v>8</v>
      </c>
      <c r="J118" s="78">
        <v>9</v>
      </c>
      <c r="K118" s="78">
        <v>10</v>
      </c>
      <c r="L118" s="78">
        <v>11</v>
      </c>
      <c r="M118" s="52">
        <v>12</v>
      </c>
      <c r="N118" s="13"/>
      <c r="O118" s="13"/>
    </row>
    <row r="119" spans="1:15" ht="20.25" customHeight="1" x14ac:dyDescent="0.25">
      <c r="A119" s="20"/>
      <c r="B119" s="100" t="s">
        <v>162</v>
      </c>
      <c r="C119" s="86" t="s">
        <v>180</v>
      </c>
      <c r="D119" s="86" t="s">
        <v>18</v>
      </c>
      <c r="E119" s="72" t="s">
        <v>8</v>
      </c>
      <c r="F119" s="45">
        <v>3758.98</v>
      </c>
      <c r="G119" s="29"/>
      <c r="H119" s="37"/>
      <c r="I119" s="37"/>
      <c r="J119" s="37"/>
      <c r="K119" s="54"/>
      <c r="L119" s="80">
        <v>3758.98</v>
      </c>
      <c r="M119" s="39"/>
      <c r="N119" s="13"/>
      <c r="O119" s="13"/>
    </row>
    <row r="120" spans="1:15" ht="20.25" customHeight="1" x14ac:dyDescent="0.25">
      <c r="A120" s="20"/>
      <c r="B120" s="138"/>
      <c r="C120" s="92"/>
      <c r="D120" s="87"/>
      <c r="E120" s="72" t="s">
        <v>14</v>
      </c>
      <c r="F120" s="45">
        <v>2942.56</v>
      </c>
      <c r="G120" s="29"/>
      <c r="H120" s="37"/>
      <c r="I120" s="37"/>
      <c r="J120" s="37"/>
      <c r="K120" s="54"/>
      <c r="L120" s="80">
        <v>2942.56</v>
      </c>
      <c r="M120" s="39"/>
      <c r="N120" s="13"/>
      <c r="O120" s="13"/>
    </row>
    <row r="121" spans="1:15" ht="20.25" customHeight="1" x14ac:dyDescent="0.25">
      <c r="A121" s="20"/>
      <c r="B121" s="138"/>
      <c r="C121" s="92"/>
      <c r="D121" s="86" t="s">
        <v>18</v>
      </c>
      <c r="E121" s="72" t="s">
        <v>5</v>
      </c>
      <c r="F121" s="45">
        <v>759.27</v>
      </c>
      <c r="G121" s="29"/>
      <c r="H121" s="37"/>
      <c r="I121" s="37"/>
      <c r="J121" s="37"/>
      <c r="K121" s="54"/>
      <c r="L121" s="80">
        <v>759.27</v>
      </c>
      <c r="M121" s="39"/>
      <c r="N121" s="13"/>
      <c r="O121" s="13"/>
    </row>
    <row r="122" spans="1:15" ht="20.25" customHeight="1" x14ac:dyDescent="0.25">
      <c r="A122" s="20"/>
      <c r="B122" s="101"/>
      <c r="C122" s="87"/>
      <c r="D122" s="87"/>
      <c r="E122" s="65" t="s">
        <v>4</v>
      </c>
      <c r="F122" s="45">
        <v>57.15</v>
      </c>
      <c r="G122" s="29"/>
      <c r="H122" s="37"/>
      <c r="I122" s="37"/>
      <c r="J122" s="37"/>
      <c r="K122" s="54"/>
      <c r="L122" s="80">
        <v>57.15</v>
      </c>
      <c r="M122" s="39"/>
      <c r="N122" s="13"/>
      <c r="O122" s="13"/>
    </row>
    <row r="123" spans="1:15" ht="20.25" customHeight="1" x14ac:dyDescent="0.25">
      <c r="A123" s="20"/>
      <c r="B123" s="100" t="s">
        <v>179</v>
      </c>
      <c r="C123" s="86" t="s">
        <v>181</v>
      </c>
      <c r="D123" s="86" t="s">
        <v>18</v>
      </c>
      <c r="E123" s="72" t="s">
        <v>8</v>
      </c>
      <c r="F123" s="80">
        <v>6330.65</v>
      </c>
      <c r="G123" s="29"/>
      <c r="H123" s="37"/>
      <c r="I123" s="37"/>
      <c r="J123" s="37"/>
      <c r="K123" s="54"/>
      <c r="L123" s="80">
        <v>6330.65</v>
      </c>
      <c r="M123" s="39"/>
      <c r="N123" s="13"/>
      <c r="O123" s="13"/>
    </row>
    <row r="124" spans="1:15" ht="20.25" customHeight="1" x14ac:dyDescent="0.25">
      <c r="A124" s="20"/>
      <c r="B124" s="138"/>
      <c r="C124" s="92"/>
      <c r="D124" s="87"/>
      <c r="E124" s="72" t="s">
        <v>14</v>
      </c>
      <c r="F124" s="80">
        <v>4955.68</v>
      </c>
      <c r="G124" s="29"/>
      <c r="H124" s="37"/>
      <c r="I124" s="37"/>
      <c r="J124" s="37"/>
      <c r="K124" s="54"/>
      <c r="L124" s="80">
        <v>4955.68</v>
      </c>
      <c r="M124" s="39"/>
      <c r="N124" s="13"/>
      <c r="O124" s="13"/>
    </row>
    <row r="125" spans="1:15" ht="20.25" customHeight="1" x14ac:dyDescent="0.25">
      <c r="A125" s="20"/>
      <c r="B125" s="138"/>
      <c r="C125" s="92"/>
      <c r="D125" s="86" t="s">
        <v>18</v>
      </c>
      <c r="E125" s="72" t="s">
        <v>5</v>
      </c>
      <c r="F125" s="80">
        <v>1278.72</v>
      </c>
      <c r="G125" s="29"/>
      <c r="H125" s="37"/>
      <c r="I125" s="37"/>
      <c r="J125" s="37"/>
      <c r="K125" s="54"/>
      <c r="L125" s="80">
        <v>1278.72</v>
      </c>
      <c r="M125" s="39"/>
      <c r="N125" s="13"/>
      <c r="O125" s="13"/>
    </row>
    <row r="126" spans="1:15" ht="20.25" customHeight="1" x14ac:dyDescent="0.25">
      <c r="A126" s="20"/>
      <c r="B126" s="101"/>
      <c r="C126" s="87"/>
      <c r="D126" s="87"/>
      <c r="E126" s="65" t="s">
        <v>4</v>
      </c>
      <c r="F126" s="80">
        <v>96.25</v>
      </c>
      <c r="G126" s="29"/>
      <c r="H126" s="37"/>
      <c r="I126" s="37"/>
      <c r="J126" s="37"/>
      <c r="K126" s="54"/>
      <c r="L126" s="80">
        <v>96.25</v>
      </c>
      <c r="M126" s="39"/>
      <c r="N126" s="13"/>
      <c r="O126" s="13"/>
    </row>
    <row r="127" spans="1:15" ht="15.95" customHeight="1" x14ac:dyDescent="0.25">
      <c r="B127" s="97" t="s">
        <v>182</v>
      </c>
      <c r="C127" s="93" t="s">
        <v>73</v>
      </c>
      <c r="D127" s="93" t="s">
        <v>12</v>
      </c>
      <c r="E127" s="68" t="s">
        <v>8</v>
      </c>
      <c r="F127" s="29">
        <f>SUM(F130,F129,F128)</f>
        <v>3871.02</v>
      </c>
      <c r="G127" s="81"/>
      <c r="H127" s="37"/>
      <c r="I127" s="37">
        <v>216.02</v>
      </c>
      <c r="J127" s="37"/>
      <c r="K127" s="37">
        <v>2000</v>
      </c>
      <c r="L127" s="54">
        <v>417.5</v>
      </c>
      <c r="M127" s="54">
        <v>1237.5</v>
      </c>
      <c r="N127" s="13"/>
      <c r="O127" s="13"/>
    </row>
    <row r="128" spans="1:15" s="13" customFormat="1" ht="15.95" customHeight="1" x14ac:dyDescent="0.25">
      <c r="B128" s="98"/>
      <c r="C128" s="94"/>
      <c r="D128" s="94"/>
      <c r="E128" s="68" t="s">
        <v>14</v>
      </c>
      <c r="F128" s="29">
        <f>SUM(M128,L128,K128,J128,I128)</f>
        <v>0</v>
      </c>
      <c r="G128" s="81"/>
      <c r="H128" s="37"/>
      <c r="I128" s="37"/>
      <c r="J128" s="37"/>
      <c r="K128" s="37"/>
      <c r="L128" s="54"/>
      <c r="M128" s="54"/>
    </row>
    <row r="129" spans="2:15" s="13" customFormat="1" ht="15.95" customHeight="1" x14ac:dyDescent="0.25">
      <c r="B129" s="98"/>
      <c r="C129" s="94"/>
      <c r="D129" s="94"/>
      <c r="E129" s="68" t="s">
        <v>5</v>
      </c>
      <c r="F129" s="29">
        <f>SUM(M129,L129,K129,J129,I129)</f>
        <v>0</v>
      </c>
      <c r="G129" s="29"/>
      <c r="H129" s="37"/>
      <c r="I129" s="37"/>
      <c r="J129" s="37"/>
      <c r="K129" s="37"/>
      <c r="L129" s="54"/>
      <c r="M129" s="54"/>
    </row>
    <row r="130" spans="2:15" s="13" customFormat="1" ht="15.95" customHeight="1" x14ac:dyDescent="0.25">
      <c r="B130" s="99"/>
      <c r="C130" s="95"/>
      <c r="D130" s="95"/>
      <c r="E130" s="68" t="s">
        <v>4</v>
      </c>
      <c r="F130" s="29">
        <f>SUM(M130,L130,K130,J130,I130)</f>
        <v>3871.02</v>
      </c>
      <c r="G130" s="29"/>
      <c r="H130" s="37"/>
      <c r="I130" s="37">
        <v>216.02</v>
      </c>
      <c r="J130" s="37"/>
      <c r="K130" s="37">
        <v>2000</v>
      </c>
      <c r="L130" s="54">
        <v>417.5</v>
      </c>
      <c r="M130" s="54">
        <v>1237.5</v>
      </c>
    </row>
    <row r="131" spans="2:15" s="13" customFormat="1" ht="21" customHeight="1" x14ac:dyDescent="0.25">
      <c r="B131" s="134" t="s">
        <v>183</v>
      </c>
      <c r="C131" s="132" t="s">
        <v>152</v>
      </c>
      <c r="D131" s="132" t="s">
        <v>18</v>
      </c>
      <c r="E131" s="55" t="s">
        <v>8</v>
      </c>
      <c r="F131" s="56">
        <f>SUM(J131,K131)</f>
        <v>260</v>
      </c>
      <c r="G131" s="56"/>
      <c r="H131" s="53"/>
      <c r="I131" s="53"/>
      <c r="J131" s="53">
        <v>108</v>
      </c>
      <c r="K131" s="37">
        <v>152</v>
      </c>
      <c r="L131" s="37"/>
      <c r="M131" s="37"/>
    </row>
    <row r="132" spans="2:15" s="13" customFormat="1" ht="19.5" customHeight="1" x14ac:dyDescent="0.25">
      <c r="B132" s="135"/>
      <c r="C132" s="133"/>
      <c r="D132" s="133"/>
      <c r="E132" s="55" t="s">
        <v>4</v>
      </c>
      <c r="F132" s="56">
        <f>SUM(J132:K132)</f>
        <v>260</v>
      </c>
      <c r="G132" s="56"/>
      <c r="H132" s="53"/>
      <c r="I132" s="53"/>
      <c r="J132" s="53">
        <v>108</v>
      </c>
      <c r="K132" s="37">
        <v>152</v>
      </c>
      <c r="L132" s="37"/>
      <c r="M132" s="37"/>
    </row>
    <row r="133" spans="2:15" s="13" customFormat="1" ht="18" customHeight="1" x14ac:dyDescent="0.25">
      <c r="B133" s="107" t="s">
        <v>23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9"/>
    </row>
    <row r="134" spans="2:15" s="13" customFormat="1" ht="17.25" customHeight="1" x14ac:dyDescent="0.25">
      <c r="B134" s="97" t="s">
        <v>15</v>
      </c>
      <c r="C134" s="93" t="s">
        <v>72</v>
      </c>
      <c r="D134" s="93"/>
      <c r="E134" s="68" t="s">
        <v>8</v>
      </c>
      <c r="F134" s="29">
        <f>SUM(F199,F197,F195,F193,F190,F188,F186,F182,F180,F178,F168,F164,F160,F156,F152,F148,F144,F139,F174)</f>
        <v>443014.63</v>
      </c>
      <c r="G134" s="29">
        <f>SUM(G139,G144,G148)</f>
        <v>15959.8</v>
      </c>
      <c r="H134" s="37">
        <v>109224.71</v>
      </c>
      <c r="I134" s="37">
        <f>SUM(I148,I152,I168)</f>
        <v>129950.89</v>
      </c>
      <c r="J134" s="37">
        <f>SUM(J199,J197,J195,J193,J190,J188,J186,J156)</f>
        <v>11649.36</v>
      </c>
      <c r="K134" s="37">
        <f>SUM(K200,K195,K193,K180,K178,K160,K156)</f>
        <v>18646.86</v>
      </c>
      <c r="L134" s="37">
        <f>SUM(L199,L182,L164,L160,L148)</f>
        <v>147764.85999999999</v>
      </c>
      <c r="M134" s="37">
        <f>SUM(M199,M182,M174)</f>
        <v>9818.15</v>
      </c>
    </row>
    <row r="135" spans="2:15" ht="18.75" customHeight="1" x14ac:dyDescent="0.25">
      <c r="B135" s="98"/>
      <c r="C135" s="94"/>
      <c r="D135" s="94"/>
      <c r="E135" s="68" t="s">
        <v>14</v>
      </c>
      <c r="F135" s="29">
        <f>SUM(F169,F165,F161,F157,F153,F149,F145,F140,F175)</f>
        <v>325111.26999999996</v>
      </c>
      <c r="G135" s="29">
        <f>SUM(G140,G145,G149)</f>
        <v>10793.05</v>
      </c>
      <c r="H135" s="37">
        <v>101571.81</v>
      </c>
      <c r="I135" s="37">
        <f>SUM(I149,I153,I169)</f>
        <v>92272.9</v>
      </c>
      <c r="J135" s="37">
        <v>4973.83</v>
      </c>
      <c r="K135" s="37">
        <f>SUM(K161,K157)</f>
        <v>12207.64</v>
      </c>
      <c r="L135" s="37">
        <f>SUM(L149,L165,L161)</f>
        <v>94891.05</v>
      </c>
      <c r="M135" s="37">
        <f>SUM(M175)</f>
        <v>8400.99</v>
      </c>
      <c r="N135" s="13"/>
      <c r="O135" s="13"/>
    </row>
    <row r="136" spans="2:15" ht="18.75" customHeight="1" x14ac:dyDescent="0.25">
      <c r="B136" s="98"/>
      <c r="C136" s="94"/>
      <c r="D136" s="94"/>
      <c r="E136" s="68" t="s">
        <v>5</v>
      </c>
      <c r="F136" s="29">
        <f>SUM(F170,F166,F162,F158,F154,F150,F146,F141,F176)</f>
        <v>81936.712999999989</v>
      </c>
      <c r="G136" s="29">
        <f>SUM(G141,G146,G150)</f>
        <v>4805.0429999999997</v>
      </c>
      <c r="H136" s="37">
        <f>SUM(H146,H154)</f>
        <v>3631.9700000000003</v>
      </c>
      <c r="I136" s="37">
        <f>SUM(I150,I154,I170)</f>
        <v>31223.96</v>
      </c>
      <c r="J136" s="37">
        <f>SUM(J158)</f>
        <v>1490.76</v>
      </c>
      <c r="K136" s="37">
        <f>SUM(K162,K158)</f>
        <v>3112.19</v>
      </c>
      <c r="L136" s="37">
        <f>SUM(L150,L166,L162)</f>
        <v>37552.200000000004</v>
      </c>
      <c r="M136" s="37">
        <f>SUM(M176)</f>
        <v>120.59</v>
      </c>
      <c r="N136" s="13"/>
      <c r="O136" s="13"/>
    </row>
    <row r="137" spans="2:15" ht="18.75" customHeight="1" x14ac:dyDescent="0.25">
      <c r="B137" s="98"/>
      <c r="C137" s="94"/>
      <c r="D137" s="94"/>
      <c r="E137" s="68" t="s">
        <v>4</v>
      </c>
      <c r="F137" s="29">
        <f>SUM(F200,F198,F196,F194,F191,F189,F187,F185,F181,F179,F171,F167,F163,F159,F155,F151,F147,F142,F177)</f>
        <v>31031.420000000002</v>
      </c>
      <c r="G137" s="29">
        <f>SUM(G142,G147,G151)</f>
        <v>361.71000000000004</v>
      </c>
      <c r="H137" s="37">
        <f>SUM(H147,H155,H171)</f>
        <v>4020.93</v>
      </c>
      <c r="I137" s="37">
        <f>SUM(I151,I155,I171)</f>
        <v>1518.8</v>
      </c>
      <c r="J137" s="37">
        <f>SUM(J200,J198,J196,J194,J191,J189,J187,J159)</f>
        <v>5184.7699999999995</v>
      </c>
      <c r="K137" s="37">
        <f>SUM(K200,K196,K194,K181,K179,K163,K159)</f>
        <v>3327.03</v>
      </c>
      <c r="L137" s="37">
        <f>SUM(L200,L185,L167,L163,L151)</f>
        <v>15321.61</v>
      </c>
      <c r="M137" s="37">
        <f>SUM(M200,M185,M177)</f>
        <v>1296.57</v>
      </c>
      <c r="N137" s="13"/>
      <c r="O137" s="13"/>
    </row>
    <row r="138" spans="2:15" ht="21" customHeight="1" x14ac:dyDescent="0.25">
      <c r="B138" s="99"/>
      <c r="C138" s="95"/>
      <c r="D138" s="95"/>
      <c r="E138" s="68" t="s">
        <v>97</v>
      </c>
      <c r="F138" s="29">
        <v>4935.2299999999996</v>
      </c>
      <c r="G138" s="29"/>
      <c r="H138" s="37"/>
      <c r="I138" s="37">
        <v>4935.2299999999996</v>
      </c>
      <c r="J138" s="37"/>
      <c r="K138" s="37"/>
      <c r="L138" s="37"/>
      <c r="M138" s="37"/>
      <c r="N138" s="13"/>
      <c r="O138" s="13"/>
    </row>
    <row r="139" spans="2:15" ht="20.25" customHeight="1" x14ac:dyDescent="0.25">
      <c r="B139" s="104" t="s">
        <v>16</v>
      </c>
      <c r="C139" s="93" t="s">
        <v>117</v>
      </c>
      <c r="D139" s="93" t="s">
        <v>18</v>
      </c>
      <c r="E139" s="68" t="s">
        <v>8</v>
      </c>
      <c r="F139" s="29">
        <v>8340.49</v>
      </c>
      <c r="G139" s="29">
        <v>8340.49</v>
      </c>
      <c r="H139" s="37"/>
      <c r="I139" s="37"/>
      <c r="J139" s="37"/>
      <c r="K139" s="37"/>
      <c r="L139" s="37"/>
      <c r="M139" s="37"/>
      <c r="N139" s="13"/>
      <c r="O139" s="13"/>
    </row>
    <row r="140" spans="2:15" ht="20.25" customHeight="1" x14ac:dyDescent="0.25">
      <c r="B140" s="105"/>
      <c r="C140" s="94"/>
      <c r="D140" s="94"/>
      <c r="E140" s="68" t="s">
        <v>14</v>
      </c>
      <c r="F140" s="29">
        <v>6486.46</v>
      </c>
      <c r="G140" s="29">
        <v>6486.46</v>
      </c>
      <c r="H140" s="37"/>
      <c r="I140" s="37"/>
      <c r="J140" s="37"/>
      <c r="K140" s="37"/>
      <c r="L140" s="37"/>
      <c r="M140" s="37"/>
      <c r="N140" s="13"/>
      <c r="O140" s="13"/>
    </row>
    <row r="141" spans="2:15" ht="16.5" customHeight="1" x14ac:dyDescent="0.25">
      <c r="B141" s="105"/>
      <c r="C141" s="94"/>
      <c r="D141" s="94"/>
      <c r="E141" s="68" t="s">
        <v>5</v>
      </c>
      <c r="F141" s="29">
        <v>1724.25</v>
      </c>
      <c r="G141" s="29">
        <v>1724.25</v>
      </c>
      <c r="H141" s="37"/>
      <c r="I141" s="37"/>
      <c r="J141" s="37"/>
      <c r="K141" s="37"/>
      <c r="L141" s="37"/>
      <c r="M141" s="37"/>
      <c r="N141" s="13"/>
      <c r="O141" s="13"/>
    </row>
    <row r="142" spans="2:15" ht="18" customHeight="1" x14ac:dyDescent="0.25">
      <c r="B142" s="106"/>
      <c r="C142" s="95"/>
      <c r="D142" s="95"/>
      <c r="E142" s="68" t="s">
        <v>4</v>
      </c>
      <c r="F142" s="29">
        <v>129.78</v>
      </c>
      <c r="G142" s="29">
        <v>129.78</v>
      </c>
      <c r="H142" s="37"/>
      <c r="I142" s="37"/>
      <c r="J142" s="37"/>
      <c r="K142" s="37"/>
      <c r="L142" s="37"/>
      <c r="M142" s="37"/>
      <c r="N142" s="13"/>
      <c r="O142" s="13"/>
    </row>
    <row r="143" spans="2:15" ht="15" customHeight="1" x14ac:dyDescent="0.25">
      <c r="B143" s="75">
        <v>1</v>
      </c>
      <c r="C143" s="72">
        <v>2</v>
      </c>
      <c r="D143" s="73">
        <v>3</v>
      </c>
      <c r="E143" s="73">
        <v>4</v>
      </c>
      <c r="F143" s="75">
        <v>5</v>
      </c>
      <c r="G143" s="73">
        <v>6</v>
      </c>
      <c r="H143" s="33">
        <v>7</v>
      </c>
      <c r="I143" s="34">
        <v>8</v>
      </c>
      <c r="J143" s="34">
        <v>9</v>
      </c>
      <c r="K143" s="34">
        <v>10</v>
      </c>
      <c r="L143" s="34">
        <v>11</v>
      </c>
      <c r="M143" s="34">
        <v>12</v>
      </c>
      <c r="N143" s="13"/>
      <c r="O143" s="13"/>
    </row>
    <row r="144" spans="2:15" ht="15" customHeight="1" x14ac:dyDescent="0.25">
      <c r="B144" s="88" t="s">
        <v>17</v>
      </c>
      <c r="C144" s="86" t="s">
        <v>118</v>
      </c>
      <c r="D144" s="86" t="s">
        <v>18</v>
      </c>
      <c r="E144" s="72" t="s">
        <v>8</v>
      </c>
      <c r="F144" s="30">
        <v>14077.25</v>
      </c>
      <c r="G144" s="30">
        <v>3468.06</v>
      </c>
      <c r="H144" s="32">
        <f>SUM(H147,H146,H145)</f>
        <v>10609.19</v>
      </c>
      <c r="I144" s="31"/>
      <c r="J144" s="31"/>
      <c r="K144" s="31"/>
      <c r="L144" s="36"/>
      <c r="M144" s="36"/>
      <c r="N144" s="13"/>
      <c r="O144" s="13"/>
    </row>
    <row r="145" spans="1:15" ht="15" customHeight="1" x14ac:dyDescent="0.25">
      <c r="B145" s="91"/>
      <c r="C145" s="92"/>
      <c r="D145" s="92"/>
      <c r="E145" s="72" t="s">
        <v>14</v>
      </c>
      <c r="F145" s="30">
        <v>10178.540000000001</v>
      </c>
      <c r="G145" s="30">
        <v>1810.11</v>
      </c>
      <c r="H145" s="32">
        <v>8368.43</v>
      </c>
      <c r="I145" s="31"/>
      <c r="J145" s="31"/>
      <c r="K145" s="31"/>
      <c r="L145" s="36"/>
      <c r="M145" s="36"/>
      <c r="N145" s="13"/>
      <c r="O145" s="13"/>
    </row>
    <row r="146" spans="1:15" ht="15" customHeight="1" x14ac:dyDescent="0.25">
      <c r="B146" s="91"/>
      <c r="C146" s="92"/>
      <c r="D146" s="92"/>
      <c r="E146" s="72" t="s">
        <v>5</v>
      </c>
      <c r="F146" s="30">
        <v>3375.94</v>
      </c>
      <c r="G146" s="30">
        <v>1541.87</v>
      </c>
      <c r="H146" s="32">
        <v>1834.07</v>
      </c>
      <c r="I146" s="31"/>
      <c r="J146" s="31"/>
      <c r="K146" s="31"/>
      <c r="L146" s="36"/>
      <c r="M146" s="36"/>
      <c r="N146" s="13"/>
      <c r="O146" s="13"/>
    </row>
    <row r="147" spans="1:15" ht="15" customHeight="1" x14ac:dyDescent="0.25">
      <c r="B147" s="89"/>
      <c r="C147" s="87"/>
      <c r="D147" s="87"/>
      <c r="E147" s="72" t="s">
        <v>4</v>
      </c>
      <c r="F147" s="30">
        <v>522.77</v>
      </c>
      <c r="G147" s="30">
        <v>116.08</v>
      </c>
      <c r="H147" s="32">
        <v>406.69</v>
      </c>
      <c r="I147" s="31"/>
      <c r="J147" s="31"/>
      <c r="K147" s="31"/>
      <c r="L147" s="36"/>
      <c r="M147" s="36"/>
      <c r="N147" s="13"/>
      <c r="O147" s="13"/>
    </row>
    <row r="148" spans="1:15" ht="15" customHeight="1" x14ac:dyDescent="0.25">
      <c r="B148" s="88" t="s">
        <v>24</v>
      </c>
      <c r="C148" s="117" t="s">
        <v>114</v>
      </c>
      <c r="D148" s="86" t="s">
        <v>18</v>
      </c>
      <c r="E148" s="72" t="s">
        <v>8</v>
      </c>
      <c r="F148" s="82">
        <f>SUM(L148,I148,G148)</f>
        <v>147265.19</v>
      </c>
      <c r="G148" s="82">
        <v>4151.25</v>
      </c>
      <c r="H148" s="36"/>
      <c r="I148" s="31">
        <v>8027.94</v>
      </c>
      <c r="J148" s="31"/>
      <c r="K148" s="31"/>
      <c r="L148" s="83">
        <f>SUM(L151,L150,L149)</f>
        <v>135086</v>
      </c>
      <c r="M148" s="36"/>
      <c r="N148" s="13"/>
      <c r="O148" s="13"/>
    </row>
    <row r="149" spans="1:15" ht="15" customHeight="1" x14ac:dyDescent="0.25">
      <c r="B149" s="91"/>
      <c r="C149" s="117"/>
      <c r="D149" s="92"/>
      <c r="E149" s="72" t="s">
        <v>14</v>
      </c>
      <c r="F149" s="82">
        <f>SUM(L149,I149,G149)</f>
        <v>93879.739999999991</v>
      </c>
      <c r="G149" s="82">
        <v>2496.48</v>
      </c>
      <c r="H149" s="36"/>
      <c r="I149" s="31">
        <v>6383.26</v>
      </c>
      <c r="J149" s="31"/>
      <c r="K149" s="31"/>
      <c r="L149" s="83">
        <v>85000</v>
      </c>
      <c r="M149" s="36"/>
      <c r="N149" s="13"/>
      <c r="O149" s="13"/>
    </row>
    <row r="150" spans="1:15" s="20" customFormat="1" ht="15" customHeight="1" x14ac:dyDescent="0.25">
      <c r="A150" s="13"/>
      <c r="B150" s="91"/>
      <c r="C150" s="117"/>
      <c r="D150" s="92"/>
      <c r="E150" s="72" t="s">
        <v>5</v>
      </c>
      <c r="F150" s="82">
        <f>SUM(L150,I150,G150)</f>
        <v>38052.012999999999</v>
      </c>
      <c r="G150" s="82">
        <v>1538.923</v>
      </c>
      <c r="H150" s="36"/>
      <c r="I150" s="31">
        <v>1513.09</v>
      </c>
      <c r="J150" s="31"/>
      <c r="K150" s="31"/>
      <c r="L150" s="83">
        <v>35000</v>
      </c>
      <c r="M150" s="36"/>
      <c r="N150" s="13"/>
    </row>
    <row r="151" spans="1:15" ht="15" customHeight="1" x14ac:dyDescent="0.25">
      <c r="B151" s="89"/>
      <c r="C151" s="117"/>
      <c r="D151" s="87"/>
      <c r="E151" s="72" t="s">
        <v>4</v>
      </c>
      <c r="F151" s="82">
        <f>SUM(L151,I151,G151)</f>
        <v>15333.44</v>
      </c>
      <c r="G151" s="82">
        <v>115.85</v>
      </c>
      <c r="H151" s="36"/>
      <c r="I151" s="31">
        <v>131.59</v>
      </c>
      <c r="J151" s="31"/>
      <c r="K151" s="31"/>
      <c r="L151" s="57">
        <v>15086</v>
      </c>
      <c r="M151" s="36"/>
      <c r="N151" s="13"/>
      <c r="O151" s="13"/>
    </row>
    <row r="152" spans="1:15" ht="15" customHeight="1" x14ac:dyDescent="0.25">
      <c r="B152" s="88" t="s">
        <v>76</v>
      </c>
      <c r="C152" s="86" t="s">
        <v>167</v>
      </c>
      <c r="D152" s="86" t="s">
        <v>18</v>
      </c>
      <c r="E152" s="72" t="s">
        <v>8</v>
      </c>
      <c r="F152" s="31">
        <f>SUM(H152,I152)</f>
        <v>11518.82</v>
      </c>
      <c r="G152" s="46"/>
      <c r="H152" s="31">
        <v>10399.959999999999</v>
      </c>
      <c r="I152" s="31">
        <v>1118.8599999999999</v>
      </c>
      <c r="J152" s="31"/>
      <c r="K152" s="31"/>
      <c r="L152" s="36"/>
      <c r="M152" s="36"/>
      <c r="N152" s="13"/>
      <c r="O152" s="13"/>
    </row>
    <row r="153" spans="1:15" ht="15" customHeight="1" x14ac:dyDescent="0.25">
      <c r="B153" s="91"/>
      <c r="C153" s="92"/>
      <c r="D153" s="92"/>
      <c r="E153" s="72" t="s">
        <v>14</v>
      </c>
      <c r="F153" s="31">
        <f>SUM(H153,I153)</f>
        <v>9093.0199999999986</v>
      </c>
      <c r="G153" s="46"/>
      <c r="H153" s="31">
        <v>8203.3799999999992</v>
      </c>
      <c r="I153" s="31">
        <v>889.64</v>
      </c>
      <c r="J153" s="31"/>
      <c r="K153" s="31"/>
      <c r="L153" s="36"/>
      <c r="M153" s="36"/>
      <c r="N153" s="13"/>
      <c r="O153" s="13"/>
    </row>
    <row r="154" spans="1:15" ht="15" customHeight="1" x14ac:dyDescent="0.25">
      <c r="B154" s="91"/>
      <c r="C154" s="92"/>
      <c r="D154" s="92"/>
      <c r="E154" s="72" t="s">
        <v>5</v>
      </c>
      <c r="F154" s="31">
        <f>SUM(H154,I154)</f>
        <v>2008.77</v>
      </c>
      <c r="G154" s="47"/>
      <c r="H154" s="31">
        <v>1797.9</v>
      </c>
      <c r="I154" s="31">
        <v>210.87</v>
      </c>
      <c r="J154" s="31"/>
      <c r="K154" s="31"/>
      <c r="L154" s="36"/>
      <c r="M154" s="36"/>
      <c r="N154" s="13"/>
      <c r="O154" s="13"/>
    </row>
    <row r="155" spans="1:15" ht="15" customHeight="1" x14ac:dyDescent="0.25">
      <c r="B155" s="89"/>
      <c r="C155" s="87"/>
      <c r="D155" s="87"/>
      <c r="E155" s="72" t="s">
        <v>4</v>
      </c>
      <c r="F155" s="31">
        <f>SUM(H155,I155)</f>
        <v>417.03000000000003</v>
      </c>
      <c r="G155" s="46"/>
      <c r="H155" s="31">
        <v>398.68</v>
      </c>
      <c r="I155" s="31">
        <v>18.350000000000001</v>
      </c>
      <c r="J155" s="31"/>
      <c r="K155" s="31"/>
      <c r="L155" s="36"/>
      <c r="M155" s="36"/>
      <c r="N155" s="13"/>
      <c r="O155" s="13"/>
    </row>
    <row r="156" spans="1:15" ht="15" customHeight="1" x14ac:dyDescent="0.25">
      <c r="B156" s="88" t="s">
        <v>86</v>
      </c>
      <c r="C156" s="86" t="s">
        <v>166</v>
      </c>
      <c r="D156" s="86" t="s">
        <v>18</v>
      </c>
      <c r="E156" s="72" t="s">
        <v>8</v>
      </c>
      <c r="F156" s="31">
        <f>SUM(K156,J156)</f>
        <v>21532.65</v>
      </c>
      <c r="G156" s="46"/>
      <c r="H156" s="31"/>
      <c r="I156" s="31"/>
      <c r="J156" s="31">
        <v>6574.75</v>
      </c>
      <c r="K156" s="31">
        <v>14957.9</v>
      </c>
      <c r="L156" s="36"/>
      <c r="M156" s="36"/>
      <c r="N156" s="13"/>
      <c r="O156" s="13"/>
    </row>
    <row r="157" spans="1:15" ht="15" customHeight="1" x14ac:dyDescent="0.25">
      <c r="B157" s="91"/>
      <c r="C157" s="92"/>
      <c r="D157" s="92"/>
      <c r="E157" s="72" t="s">
        <v>14</v>
      </c>
      <c r="F157" s="31">
        <f>SUM(K157,J157)</f>
        <v>16686.129999999997</v>
      </c>
      <c r="G157" s="46"/>
      <c r="H157" s="31"/>
      <c r="I157" s="31"/>
      <c r="J157" s="31">
        <v>4973.83</v>
      </c>
      <c r="K157" s="31">
        <v>11712.3</v>
      </c>
      <c r="L157" s="36"/>
      <c r="M157" s="36"/>
      <c r="N157" s="13"/>
      <c r="O157" s="13"/>
    </row>
    <row r="158" spans="1:15" ht="15" customHeight="1" x14ac:dyDescent="0.25">
      <c r="B158" s="91"/>
      <c r="C158" s="92"/>
      <c r="D158" s="92"/>
      <c r="E158" s="72" t="s">
        <v>5</v>
      </c>
      <c r="F158" s="31">
        <f>SUM(K158,J158)</f>
        <v>4476.67</v>
      </c>
      <c r="G158" s="46"/>
      <c r="H158" s="31"/>
      <c r="I158" s="31"/>
      <c r="J158" s="31">
        <v>1490.76</v>
      </c>
      <c r="K158" s="31">
        <v>2985.91</v>
      </c>
      <c r="L158" s="36"/>
      <c r="M158" s="36"/>
      <c r="N158" s="13"/>
      <c r="O158" s="13"/>
    </row>
    <row r="159" spans="1:15" ht="15" customHeight="1" x14ac:dyDescent="0.25">
      <c r="B159" s="89"/>
      <c r="C159" s="87"/>
      <c r="D159" s="87"/>
      <c r="E159" s="72" t="s">
        <v>4</v>
      </c>
      <c r="F159" s="31">
        <f>SUM(K159,J159)</f>
        <v>369.85</v>
      </c>
      <c r="G159" s="46"/>
      <c r="H159" s="31"/>
      <c r="I159" s="31"/>
      <c r="J159" s="31">
        <v>110.16</v>
      </c>
      <c r="K159" s="31">
        <v>259.69</v>
      </c>
      <c r="L159" s="36"/>
      <c r="M159" s="36"/>
      <c r="N159" s="13"/>
      <c r="O159" s="13"/>
    </row>
    <row r="160" spans="1:15" ht="15" customHeight="1" x14ac:dyDescent="0.25">
      <c r="B160" s="88" t="s">
        <v>87</v>
      </c>
      <c r="C160" s="86" t="s">
        <v>136</v>
      </c>
      <c r="D160" s="86" t="s">
        <v>18</v>
      </c>
      <c r="E160" s="72" t="s">
        <v>8</v>
      </c>
      <c r="F160" s="31">
        <f>SUM(K160:L160)</f>
        <v>10459.720000000001</v>
      </c>
      <c r="G160" s="30"/>
      <c r="H160" s="32"/>
      <c r="I160" s="32"/>
      <c r="J160" s="31"/>
      <c r="K160" s="31">
        <v>632.6</v>
      </c>
      <c r="L160" s="83">
        <v>9827.1200000000008</v>
      </c>
      <c r="M160" s="36"/>
      <c r="N160" s="13"/>
      <c r="O160" s="13"/>
    </row>
    <row r="161" spans="2:15" ht="15" customHeight="1" x14ac:dyDescent="0.25">
      <c r="B161" s="91"/>
      <c r="C161" s="92"/>
      <c r="D161" s="92"/>
      <c r="E161" s="72" t="s">
        <v>14</v>
      </c>
      <c r="F161" s="31">
        <f>SUM(K161:L161)</f>
        <v>8188.08</v>
      </c>
      <c r="G161" s="30"/>
      <c r="H161" s="32"/>
      <c r="I161" s="32"/>
      <c r="J161" s="31"/>
      <c r="K161" s="31">
        <v>495.34</v>
      </c>
      <c r="L161" s="83">
        <v>7692.74</v>
      </c>
      <c r="M161" s="36"/>
      <c r="N161" s="13"/>
      <c r="O161" s="13"/>
    </row>
    <row r="162" spans="2:15" ht="15" customHeight="1" x14ac:dyDescent="0.25">
      <c r="B162" s="91"/>
      <c r="C162" s="92"/>
      <c r="D162" s="92"/>
      <c r="E162" s="72" t="s">
        <v>5</v>
      </c>
      <c r="F162" s="31">
        <f>SUM(K162:L162)</f>
        <v>2111.25</v>
      </c>
      <c r="G162" s="30"/>
      <c r="H162" s="32"/>
      <c r="I162" s="32"/>
      <c r="J162" s="31"/>
      <c r="K162" s="31">
        <v>126.28</v>
      </c>
      <c r="L162" s="83">
        <v>1984.97</v>
      </c>
      <c r="M162" s="36"/>
      <c r="N162" s="13"/>
      <c r="O162" s="13"/>
    </row>
    <row r="163" spans="2:15" ht="15" customHeight="1" x14ac:dyDescent="0.25">
      <c r="B163" s="89"/>
      <c r="C163" s="87"/>
      <c r="D163" s="87"/>
      <c r="E163" s="72" t="s">
        <v>4</v>
      </c>
      <c r="F163" s="31">
        <f>SUM(K163:L163)</f>
        <v>160.38999999999999</v>
      </c>
      <c r="G163" s="30"/>
      <c r="H163" s="32"/>
      <c r="I163" s="32"/>
      <c r="J163" s="31"/>
      <c r="K163" s="31">
        <v>10.98</v>
      </c>
      <c r="L163" s="83">
        <v>149.41</v>
      </c>
      <c r="M163" s="36"/>
      <c r="N163" s="13"/>
      <c r="O163" s="13"/>
    </row>
    <row r="164" spans="2:15" ht="15" customHeight="1" x14ac:dyDescent="0.25">
      <c r="B164" s="88" t="s">
        <v>145</v>
      </c>
      <c r="C164" s="86" t="s">
        <v>165</v>
      </c>
      <c r="D164" s="86" t="s">
        <v>18</v>
      </c>
      <c r="E164" s="72" t="s">
        <v>8</v>
      </c>
      <c r="F164" s="32">
        <v>2808.24</v>
      </c>
      <c r="G164" s="30"/>
      <c r="H164" s="32"/>
      <c r="I164" s="32"/>
      <c r="J164" s="31"/>
      <c r="K164" s="31"/>
      <c r="L164" s="32">
        <v>2808.24</v>
      </c>
      <c r="M164" s="36"/>
      <c r="N164" s="13"/>
      <c r="O164" s="13"/>
    </row>
    <row r="165" spans="2:15" ht="15" customHeight="1" x14ac:dyDescent="0.25">
      <c r="B165" s="91"/>
      <c r="C165" s="92"/>
      <c r="D165" s="92"/>
      <c r="E165" s="72" t="s">
        <v>14</v>
      </c>
      <c r="F165" s="32">
        <v>2198.31</v>
      </c>
      <c r="G165" s="30"/>
      <c r="H165" s="32"/>
      <c r="I165" s="32"/>
      <c r="J165" s="31"/>
      <c r="K165" s="31"/>
      <c r="L165" s="32">
        <v>2198.31</v>
      </c>
      <c r="M165" s="36"/>
      <c r="N165" s="13"/>
      <c r="O165" s="13"/>
    </row>
    <row r="166" spans="2:15" ht="15" customHeight="1" x14ac:dyDescent="0.25">
      <c r="B166" s="91"/>
      <c r="C166" s="92"/>
      <c r="D166" s="92"/>
      <c r="E166" s="72" t="s">
        <v>5</v>
      </c>
      <c r="F166" s="32">
        <v>567.23</v>
      </c>
      <c r="G166" s="30"/>
      <c r="H166" s="32"/>
      <c r="I166" s="32"/>
      <c r="J166" s="31"/>
      <c r="K166" s="31"/>
      <c r="L166" s="32">
        <v>567.23</v>
      </c>
      <c r="M166" s="36"/>
      <c r="N166" s="13"/>
      <c r="O166" s="13"/>
    </row>
    <row r="167" spans="2:15" ht="15" customHeight="1" x14ac:dyDescent="0.25">
      <c r="B167" s="89"/>
      <c r="C167" s="87"/>
      <c r="D167" s="87"/>
      <c r="E167" s="72" t="s">
        <v>4</v>
      </c>
      <c r="F167" s="32">
        <v>42.7</v>
      </c>
      <c r="G167" s="30"/>
      <c r="H167" s="32"/>
      <c r="I167" s="32"/>
      <c r="J167" s="31"/>
      <c r="K167" s="31"/>
      <c r="L167" s="32">
        <v>42.7</v>
      </c>
      <c r="M167" s="36"/>
      <c r="N167" s="13"/>
      <c r="O167" s="13"/>
    </row>
    <row r="168" spans="2:15" ht="15" customHeight="1" x14ac:dyDescent="0.25">
      <c r="B168" s="88" t="s">
        <v>146</v>
      </c>
      <c r="C168" s="86" t="s">
        <v>105</v>
      </c>
      <c r="D168" s="86" t="s">
        <v>18</v>
      </c>
      <c r="E168" s="72" t="s">
        <v>8</v>
      </c>
      <c r="F168" s="48">
        <f>SUM(F169,F170,F171,F172)</f>
        <v>209019.65000000002</v>
      </c>
      <c r="G168" s="30"/>
      <c r="H168" s="48">
        <v>88215.56</v>
      </c>
      <c r="I168" s="48">
        <f>SUM(I172,I171,I170,I169)</f>
        <v>120804.09</v>
      </c>
      <c r="J168" s="36"/>
      <c r="K168" s="36"/>
      <c r="L168" s="36"/>
      <c r="M168" s="36"/>
      <c r="N168" s="13"/>
      <c r="O168" s="13"/>
    </row>
    <row r="169" spans="2:15" ht="15" customHeight="1" x14ac:dyDescent="0.25">
      <c r="B169" s="91"/>
      <c r="C169" s="92"/>
      <c r="D169" s="92"/>
      <c r="E169" s="72" t="s">
        <v>14</v>
      </c>
      <c r="F169" s="49">
        <v>170000</v>
      </c>
      <c r="G169" s="30"/>
      <c r="H169" s="50" t="s">
        <v>121</v>
      </c>
      <c r="I169" s="49">
        <v>85000</v>
      </c>
      <c r="J169" s="36"/>
      <c r="K169" s="36"/>
      <c r="L169" s="36"/>
      <c r="M169" s="36"/>
      <c r="N169" s="13"/>
      <c r="O169" s="13"/>
    </row>
    <row r="170" spans="2:15" ht="15" customHeight="1" x14ac:dyDescent="0.25">
      <c r="B170" s="91"/>
      <c r="C170" s="92"/>
      <c r="D170" s="92"/>
      <c r="E170" s="72" t="s">
        <v>5</v>
      </c>
      <c r="F170" s="48">
        <v>29500</v>
      </c>
      <c r="G170" s="30"/>
      <c r="H170" s="48"/>
      <c r="I170" s="48">
        <v>29500</v>
      </c>
      <c r="J170" s="36"/>
      <c r="K170" s="36"/>
      <c r="L170" s="36"/>
      <c r="M170" s="36"/>
      <c r="N170" s="13"/>
      <c r="O170" s="13"/>
    </row>
    <row r="171" spans="2:15" ht="15" customHeight="1" x14ac:dyDescent="0.25">
      <c r="B171" s="91"/>
      <c r="C171" s="92"/>
      <c r="D171" s="92"/>
      <c r="E171" s="72" t="s">
        <v>4</v>
      </c>
      <c r="F171" s="48">
        <v>4584.42</v>
      </c>
      <c r="G171" s="30"/>
      <c r="H171" s="48">
        <v>3215.56</v>
      </c>
      <c r="I171" s="48">
        <v>1368.86</v>
      </c>
      <c r="J171" s="36"/>
      <c r="K171" s="36"/>
      <c r="L171" s="36"/>
      <c r="M171" s="36"/>
      <c r="N171" s="13"/>
      <c r="O171" s="13"/>
    </row>
    <row r="172" spans="2:15" ht="15" customHeight="1" x14ac:dyDescent="0.25">
      <c r="B172" s="89"/>
      <c r="C172" s="87"/>
      <c r="D172" s="87"/>
      <c r="E172" s="72" t="s">
        <v>97</v>
      </c>
      <c r="F172" s="48">
        <v>4935.2299999999996</v>
      </c>
      <c r="G172" s="30"/>
      <c r="H172" s="48"/>
      <c r="I172" s="48">
        <v>4935.2299999999996</v>
      </c>
      <c r="J172" s="36"/>
      <c r="K172" s="36"/>
      <c r="L172" s="36"/>
      <c r="M172" s="36"/>
      <c r="N172" s="13"/>
      <c r="O172" s="13"/>
    </row>
    <row r="173" spans="2:15" ht="15" customHeight="1" x14ac:dyDescent="0.25">
      <c r="B173" s="74">
        <v>1</v>
      </c>
      <c r="C173" s="72">
        <v>2</v>
      </c>
      <c r="D173" s="72">
        <v>3</v>
      </c>
      <c r="E173" s="72">
        <v>4</v>
      </c>
      <c r="F173" s="74">
        <v>5</v>
      </c>
      <c r="G173" s="72">
        <v>6</v>
      </c>
      <c r="H173" s="33">
        <v>7</v>
      </c>
      <c r="I173" s="33">
        <v>8</v>
      </c>
      <c r="J173" s="33">
        <v>9</v>
      </c>
      <c r="K173" s="33">
        <v>10</v>
      </c>
      <c r="L173" s="33">
        <v>11</v>
      </c>
      <c r="M173" s="33">
        <v>12</v>
      </c>
      <c r="N173" s="13"/>
      <c r="O173" s="13"/>
    </row>
    <row r="174" spans="2:15" ht="15" customHeight="1" x14ac:dyDescent="0.25">
      <c r="B174" s="88" t="s">
        <v>96</v>
      </c>
      <c r="C174" s="86" t="s">
        <v>191</v>
      </c>
      <c r="D174" s="86" t="s">
        <v>18</v>
      </c>
      <c r="E174" s="72" t="s">
        <v>8</v>
      </c>
      <c r="F174" s="48">
        <v>8530.65</v>
      </c>
      <c r="G174" s="30"/>
      <c r="H174" s="48"/>
      <c r="I174" s="48"/>
      <c r="J174" s="36"/>
      <c r="K174" s="36"/>
      <c r="L174" s="36"/>
      <c r="M174" s="62">
        <v>8530.65</v>
      </c>
      <c r="N174" s="13"/>
      <c r="O174" s="13"/>
    </row>
    <row r="175" spans="2:15" ht="15" customHeight="1" x14ac:dyDescent="0.25">
      <c r="B175" s="91"/>
      <c r="C175" s="92"/>
      <c r="D175" s="92"/>
      <c r="E175" s="72" t="s">
        <v>14</v>
      </c>
      <c r="F175" s="48">
        <v>8400.99</v>
      </c>
      <c r="G175" s="30"/>
      <c r="H175" s="48"/>
      <c r="I175" s="48"/>
      <c r="J175" s="36"/>
      <c r="K175" s="36"/>
      <c r="L175" s="36"/>
      <c r="M175" s="62">
        <v>8400.99</v>
      </c>
      <c r="N175" s="13"/>
      <c r="O175" s="13"/>
    </row>
    <row r="176" spans="2:15" ht="15" customHeight="1" x14ac:dyDescent="0.25">
      <c r="B176" s="91"/>
      <c r="C176" s="92"/>
      <c r="D176" s="92"/>
      <c r="E176" s="72" t="s">
        <v>5</v>
      </c>
      <c r="F176" s="48">
        <v>120.59</v>
      </c>
      <c r="G176" s="30"/>
      <c r="H176" s="48"/>
      <c r="I176" s="48"/>
      <c r="J176" s="36"/>
      <c r="K176" s="36"/>
      <c r="L176" s="36"/>
      <c r="M176" s="63">
        <v>120.59</v>
      </c>
      <c r="N176" s="13"/>
      <c r="O176" s="13"/>
    </row>
    <row r="177" spans="1:15" ht="15" customHeight="1" x14ac:dyDescent="0.25">
      <c r="B177" s="89"/>
      <c r="C177" s="87"/>
      <c r="D177" s="87"/>
      <c r="E177" s="72" t="s">
        <v>4</v>
      </c>
      <c r="F177" s="48">
        <v>9.07</v>
      </c>
      <c r="G177" s="30"/>
      <c r="H177" s="48"/>
      <c r="I177" s="48"/>
      <c r="J177" s="36"/>
      <c r="K177" s="36"/>
      <c r="L177" s="36"/>
      <c r="M177" s="63">
        <v>9.07</v>
      </c>
      <c r="N177" s="13"/>
      <c r="O177" s="13"/>
    </row>
    <row r="178" spans="1:15" ht="25.5" customHeight="1" x14ac:dyDescent="0.25">
      <c r="A178" s="51"/>
      <c r="B178" s="88" t="s">
        <v>119</v>
      </c>
      <c r="C178" s="86" t="s">
        <v>173</v>
      </c>
      <c r="D178" s="86" t="s">
        <v>18</v>
      </c>
      <c r="E178" s="72" t="s">
        <v>8</v>
      </c>
      <c r="F178" s="59">
        <v>188.27</v>
      </c>
      <c r="G178" s="47"/>
      <c r="H178" s="59"/>
      <c r="I178" s="59"/>
      <c r="J178" s="33"/>
      <c r="K178" s="33">
        <v>188.27</v>
      </c>
      <c r="L178" s="60"/>
      <c r="M178" s="60"/>
      <c r="N178" s="13"/>
      <c r="O178" s="13"/>
    </row>
    <row r="179" spans="1:15" ht="25.5" customHeight="1" x14ac:dyDescent="0.25">
      <c r="A179" s="51"/>
      <c r="B179" s="89"/>
      <c r="C179" s="87"/>
      <c r="D179" s="87"/>
      <c r="E179" s="72" t="s">
        <v>4</v>
      </c>
      <c r="F179" s="59">
        <v>188.27</v>
      </c>
      <c r="G179" s="47"/>
      <c r="H179" s="59"/>
      <c r="I179" s="59"/>
      <c r="J179" s="33"/>
      <c r="K179" s="33">
        <v>188.27</v>
      </c>
      <c r="L179" s="60"/>
      <c r="M179" s="60"/>
      <c r="N179" s="13"/>
      <c r="O179" s="13"/>
    </row>
    <row r="180" spans="1:15" ht="27.75" customHeight="1" x14ac:dyDescent="0.25">
      <c r="A180" s="51"/>
      <c r="B180" s="88" t="s">
        <v>122</v>
      </c>
      <c r="C180" s="86" t="s">
        <v>174</v>
      </c>
      <c r="D180" s="86" t="s">
        <v>18</v>
      </c>
      <c r="E180" s="72" t="s">
        <v>8</v>
      </c>
      <c r="F180" s="59">
        <v>150</v>
      </c>
      <c r="G180" s="47"/>
      <c r="H180" s="59"/>
      <c r="I180" s="59"/>
      <c r="J180" s="33"/>
      <c r="K180" s="57">
        <v>150</v>
      </c>
      <c r="L180" s="60"/>
      <c r="M180" s="60"/>
      <c r="N180" s="13"/>
      <c r="O180" s="13"/>
    </row>
    <row r="181" spans="1:15" ht="26.25" customHeight="1" x14ac:dyDescent="0.25">
      <c r="A181" s="51"/>
      <c r="B181" s="89"/>
      <c r="C181" s="87"/>
      <c r="D181" s="87"/>
      <c r="E181" s="72" t="s">
        <v>4</v>
      </c>
      <c r="F181" s="59">
        <v>150</v>
      </c>
      <c r="G181" s="47"/>
      <c r="H181" s="59"/>
      <c r="I181" s="59"/>
      <c r="J181" s="33"/>
      <c r="K181" s="57">
        <v>150</v>
      </c>
      <c r="L181" s="60"/>
      <c r="M181" s="60"/>
      <c r="N181" s="13"/>
      <c r="O181" s="13"/>
    </row>
    <row r="182" spans="1:15" ht="27" customHeight="1" x14ac:dyDescent="0.25">
      <c r="B182" s="88" t="s">
        <v>157</v>
      </c>
      <c r="C182" s="86" t="s">
        <v>95</v>
      </c>
      <c r="D182" s="86" t="s">
        <v>18</v>
      </c>
      <c r="E182" s="72" t="s">
        <v>8</v>
      </c>
      <c r="F182" s="30">
        <f>SUM(M182,L182)</f>
        <v>1237.5</v>
      </c>
      <c r="G182" s="30"/>
      <c r="H182" s="31"/>
      <c r="I182" s="31"/>
      <c r="J182" s="31"/>
      <c r="K182" s="31"/>
      <c r="L182" s="31"/>
      <c r="M182" s="31">
        <v>1237.5</v>
      </c>
      <c r="N182" s="13"/>
      <c r="O182" s="13"/>
    </row>
    <row r="183" spans="1:15" ht="25.5" customHeight="1" x14ac:dyDescent="0.25">
      <c r="B183" s="91"/>
      <c r="C183" s="92"/>
      <c r="D183" s="92"/>
      <c r="E183" s="72" t="s">
        <v>14</v>
      </c>
      <c r="F183" s="30"/>
      <c r="G183" s="30"/>
      <c r="H183" s="31"/>
      <c r="I183" s="31"/>
      <c r="J183" s="31"/>
      <c r="K183" s="31"/>
      <c r="L183" s="31"/>
      <c r="M183" s="31"/>
      <c r="N183" s="13"/>
      <c r="O183" s="13"/>
    </row>
    <row r="184" spans="1:15" s="19" customFormat="1" ht="24.75" customHeight="1" x14ac:dyDescent="0.3">
      <c r="A184" s="22"/>
      <c r="B184" s="91"/>
      <c r="C184" s="92"/>
      <c r="D184" s="92"/>
      <c r="E184" s="72" t="s">
        <v>5</v>
      </c>
      <c r="F184" s="47"/>
      <c r="G184" s="47"/>
      <c r="H184" s="32"/>
      <c r="I184" s="32"/>
      <c r="J184" s="32"/>
      <c r="K184" s="32"/>
      <c r="L184" s="32"/>
      <c r="M184" s="32"/>
      <c r="N184" s="28"/>
    </row>
    <row r="185" spans="1:15" s="19" customFormat="1" ht="27" customHeight="1" x14ac:dyDescent="0.3">
      <c r="A185" s="22"/>
      <c r="B185" s="89"/>
      <c r="C185" s="87"/>
      <c r="D185" s="87"/>
      <c r="E185" s="72" t="s">
        <v>4</v>
      </c>
      <c r="F185" s="47">
        <f>SUM(M185,L185)</f>
        <v>1237.5</v>
      </c>
      <c r="G185" s="47"/>
      <c r="H185" s="32"/>
      <c r="I185" s="32"/>
      <c r="J185" s="32"/>
      <c r="K185" s="32"/>
      <c r="L185" s="32"/>
      <c r="M185" s="32">
        <v>1237.5</v>
      </c>
      <c r="N185" s="28"/>
    </row>
    <row r="186" spans="1:15" s="19" customFormat="1" ht="21.75" customHeight="1" x14ac:dyDescent="0.3">
      <c r="A186" s="22"/>
      <c r="B186" s="136" t="s">
        <v>158</v>
      </c>
      <c r="C186" s="86" t="s">
        <v>150</v>
      </c>
      <c r="D186" s="86" t="s">
        <v>18</v>
      </c>
      <c r="E186" s="72" t="s">
        <v>8</v>
      </c>
      <c r="F186" s="47">
        <v>85</v>
      </c>
      <c r="G186" s="47"/>
      <c r="H186" s="32"/>
      <c r="I186" s="32"/>
      <c r="J186" s="32">
        <v>85</v>
      </c>
      <c r="K186" s="32"/>
      <c r="L186" s="32"/>
      <c r="M186" s="32"/>
      <c r="N186" s="28"/>
    </row>
    <row r="187" spans="1:15" s="19" customFormat="1" ht="22.5" customHeight="1" x14ac:dyDescent="0.3">
      <c r="A187" s="22"/>
      <c r="B187" s="137"/>
      <c r="C187" s="87"/>
      <c r="D187" s="87"/>
      <c r="E187" s="72" t="s">
        <v>4</v>
      </c>
      <c r="F187" s="47">
        <v>85</v>
      </c>
      <c r="G187" s="47"/>
      <c r="H187" s="32"/>
      <c r="I187" s="32"/>
      <c r="J187" s="32">
        <v>85</v>
      </c>
      <c r="K187" s="32"/>
      <c r="L187" s="32"/>
      <c r="M187" s="32"/>
      <c r="N187" s="28"/>
    </row>
    <row r="188" spans="1:15" s="19" customFormat="1" ht="30.75" customHeight="1" x14ac:dyDescent="0.3">
      <c r="A188" s="22"/>
      <c r="B188" s="136" t="s">
        <v>159</v>
      </c>
      <c r="C188" s="86" t="s">
        <v>151</v>
      </c>
      <c r="D188" s="86" t="s">
        <v>18</v>
      </c>
      <c r="E188" s="72" t="s">
        <v>8</v>
      </c>
      <c r="F188" s="47">
        <v>160.72</v>
      </c>
      <c r="G188" s="47"/>
      <c r="H188" s="32"/>
      <c r="I188" s="32"/>
      <c r="J188" s="32">
        <v>160.72</v>
      </c>
      <c r="K188" s="32"/>
      <c r="L188" s="32"/>
      <c r="M188" s="32"/>
      <c r="N188" s="28"/>
    </row>
    <row r="189" spans="1:15" s="19" customFormat="1" ht="29.25" customHeight="1" x14ac:dyDescent="0.3">
      <c r="A189" s="22"/>
      <c r="B189" s="137"/>
      <c r="C189" s="87"/>
      <c r="D189" s="87"/>
      <c r="E189" s="72" t="s">
        <v>4</v>
      </c>
      <c r="F189" s="47">
        <v>160.72</v>
      </c>
      <c r="G189" s="47"/>
      <c r="H189" s="32"/>
      <c r="I189" s="32"/>
      <c r="J189" s="32">
        <v>160.72</v>
      </c>
      <c r="K189" s="32"/>
      <c r="L189" s="32"/>
      <c r="M189" s="32"/>
      <c r="N189" s="28"/>
    </row>
    <row r="190" spans="1:15" s="19" customFormat="1" ht="25.5" customHeight="1" x14ac:dyDescent="0.3">
      <c r="A190" s="22"/>
      <c r="B190" s="136" t="s">
        <v>160</v>
      </c>
      <c r="C190" s="86" t="s">
        <v>172</v>
      </c>
      <c r="D190" s="86" t="s">
        <v>18</v>
      </c>
      <c r="E190" s="72" t="s">
        <v>8</v>
      </c>
      <c r="F190" s="47">
        <v>60</v>
      </c>
      <c r="G190" s="47"/>
      <c r="H190" s="32"/>
      <c r="I190" s="32"/>
      <c r="J190" s="32">
        <v>60</v>
      </c>
      <c r="K190" s="32"/>
      <c r="L190" s="32"/>
      <c r="M190" s="32"/>
      <c r="N190" s="28"/>
    </row>
    <row r="191" spans="1:15" s="19" customFormat="1" ht="28.5" customHeight="1" x14ac:dyDescent="0.3">
      <c r="A191" s="22"/>
      <c r="B191" s="137"/>
      <c r="C191" s="87"/>
      <c r="D191" s="87"/>
      <c r="E191" s="72" t="s">
        <v>4</v>
      </c>
      <c r="F191" s="47">
        <v>60</v>
      </c>
      <c r="G191" s="47"/>
      <c r="H191" s="32"/>
      <c r="I191" s="32"/>
      <c r="J191" s="32">
        <v>60</v>
      </c>
      <c r="K191" s="32"/>
      <c r="L191" s="32"/>
      <c r="M191" s="32"/>
      <c r="N191" s="28"/>
    </row>
    <row r="192" spans="1:15" s="19" customFormat="1" ht="21" customHeight="1" x14ac:dyDescent="0.3">
      <c r="A192" s="22"/>
      <c r="B192" s="74">
        <v>1</v>
      </c>
      <c r="C192" s="72">
        <v>2</v>
      </c>
      <c r="D192" s="72">
        <v>3</v>
      </c>
      <c r="E192" s="72">
        <v>4</v>
      </c>
      <c r="F192" s="74">
        <v>5</v>
      </c>
      <c r="G192" s="72">
        <v>6</v>
      </c>
      <c r="H192" s="33">
        <v>7</v>
      </c>
      <c r="I192" s="33">
        <v>8</v>
      </c>
      <c r="J192" s="33">
        <v>9</v>
      </c>
      <c r="K192" s="33">
        <v>10</v>
      </c>
      <c r="L192" s="33">
        <v>11</v>
      </c>
      <c r="M192" s="33">
        <v>12</v>
      </c>
      <c r="N192" s="28"/>
    </row>
    <row r="193" spans="1:14" s="19" customFormat="1" ht="69" customHeight="1" x14ac:dyDescent="0.3">
      <c r="A193" s="22"/>
      <c r="B193" s="88" t="s">
        <v>175</v>
      </c>
      <c r="C193" s="86" t="s">
        <v>164</v>
      </c>
      <c r="D193" s="86" t="s">
        <v>18</v>
      </c>
      <c r="E193" s="72" t="s">
        <v>8</v>
      </c>
      <c r="F193" s="30">
        <f>SUM(J193,K193)</f>
        <v>3794.46</v>
      </c>
      <c r="G193" s="30"/>
      <c r="H193" s="30"/>
      <c r="I193" s="30"/>
      <c r="J193" s="30">
        <v>2348.89</v>
      </c>
      <c r="K193" s="31">
        <v>1445.57</v>
      </c>
      <c r="L193" s="31"/>
      <c r="M193" s="31"/>
      <c r="N193" s="28"/>
    </row>
    <row r="194" spans="1:14" s="19" customFormat="1" ht="70.5" customHeight="1" x14ac:dyDescent="0.3">
      <c r="A194" s="22"/>
      <c r="B194" s="89"/>
      <c r="C194" s="87"/>
      <c r="D194" s="87"/>
      <c r="E194" s="72" t="s">
        <v>4</v>
      </c>
      <c r="F194" s="30">
        <f>SUM(J194,K194)</f>
        <v>3794.46</v>
      </c>
      <c r="G194" s="30"/>
      <c r="H194" s="30"/>
      <c r="I194" s="30"/>
      <c r="J194" s="30">
        <v>2348.89</v>
      </c>
      <c r="K194" s="31">
        <v>1445.57</v>
      </c>
      <c r="L194" s="31"/>
      <c r="M194" s="31"/>
      <c r="N194" s="28"/>
    </row>
    <row r="195" spans="1:14" s="19" customFormat="1" ht="41.25" customHeight="1" x14ac:dyDescent="0.3">
      <c r="A195" s="22"/>
      <c r="B195" s="88" t="s">
        <v>176</v>
      </c>
      <c r="C195" s="86" t="s">
        <v>134</v>
      </c>
      <c r="D195" s="86" t="s">
        <v>18</v>
      </c>
      <c r="E195" s="72" t="s">
        <v>8</v>
      </c>
      <c r="F195" s="45">
        <f>SUM(J195,K195)</f>
        <v>3060</v>
      </c>
      <c r="G195" s="45"/>
      <c r="H195" s="45"/>
      <c r="I195" s="45"/>
      <c r="J195" s="45">
        <v>1800</v>
      </c>
      <c r="K195" s="58">
        <v>1260</v>
      </c>
      <c r="L195" s="47"/>
      <c r="M195" s="47"/>
      <c r="N195" s="28"/>
    </row>
    <row r="196" spans="1:14" s="19" customFormat="1" ht="42.75" customHeight="1" x14ac:dyDescent="0.3">
      <c r="A196" s="22"/>
      <c r="B196" s="89"/>
      <c r="C196" s="87"/>
      <c r="D196" s="87"/>
      <c r="E196" s="72" t="s">
        <v>4</v>
      </c>
      <c r="F196" s="45">
        <f>SUM(J196,K196)</f>
        <v>3060</v>
      </c>
      <c r="G196" s="45"/>
      <c r="H196" s="45"/>
      <c r="I196" s="45"/>
      <c r="J196" s="45">
        <v>1800</v>
      </c>
      <c r="K196" s="32">
        <v>1260</v>
      </c>
      <c r="L196" s="47"/>
      <c r="M196" s="47"/>
      <c r="N196" s="28"/>
    </row>
    <row r="197" spans="1:14" s="19" customFormat="1" ht="28.5" customHeight="1" x14ac:dyDescent="0.3">
      <c r="A197" s="22"/>
      <c r="B197" s="88" t="s">
        <v>177</v>
      </c>
      <c r="C197" s="86" t="s">
        <v>163</v>
      </c>
      <c r="D197" s="86" t="s">
        <v>18</v>
      </c>
      <c r="E197" s="72" t="s">
        <v>8</v>
      </c>
      <c r="F197" s="45">
        <v>570</v>
      </c>
      <c r="G197" s="45"/>
      <c r="H197" s="45"/>
      <c r="I197" s="45"/>
      <c r="J197" s="45">
        <v>570</v>
      </c>
      <c r="K197" s="47"/>
      <c r="L197" s="47"/>
      <c r="M197" s="47"/>
      <c r="N197" s="28"/>
    </row>
    <row r="198" spans="1:14" s="19" customFormat="1" ht="30" customHeight="1" x14ac:dyDescent="0.3">
      <c r="A198" s="22"/>
      <c r="B198" s="89"/>
      <c r="C198" s="87"/>
      <c r="D198" s="87"/>
      <c r="E198" s="72" t="s">
        <v>4</v>
      </c>
      <c r="F198" s="45">
        <v>570</v>
      </c>
      <c r="G198" s="45"/>
      <c r="H198" s="45"/>
      <c r="I198" s="45"/>
      <c r="J198" s="45">
        <v>570</v>
      </c>
      <c r="K198" s="47"/>
      <c r="L198" s="47"/>
      <c r="M198" s="47"/>
      <c r="N198" s="28"/>
    </row>
    <row r="199" spans="1:14" s="19" customFormat="1" ht="37.5" customHeight="1" x14ac:dyDescent="0.3">
      <c r="A199" s="22"/>
      <c r="B199" s="88" t="s">
        <v>192</v>
      </c>
      <c r="C199" s="86" t="s">
        <v>135</v>
      </c>
      <c r="D199" s="86" t="s">
        <v>187</v>
      </c>
      <c r="E199" s="72" t="s">
        <v>8</v>
      </c>
      <c r="F199" s="45">
        <f>SUM(J199,K199,L199,M199)</f>
        <v>156.01999999999998</v>
      </c>
      <c r="G199" s="45"/>
      <c r="H199" s="45"/>
      <c r="I199" s="45"/>
      <c r="J199" s="45">
        <v>50</v>
      </c>
      <c r="K199" s="45">
        <v>12.52</v>
      </c>
      <c r="L199" s="45">
        <v>43.5</v>
      </c>
      <c r="M199" s="45">
        <v>50</v>
      </c>
      <c r="N199" s="28"/>
    </row>
    <row r="200" spans="1:14" s="19" customFormat="1" ht="39.75" customHeight="1" x14ac:dyDescent="0.3">
      <c r="A200" s="22"/>
      <c r="B200" s="89"/>
      <c r="C200" s="87"/>
      <c r="D200" s="87"/>
      <c r="E200" s="72" t="s">
        <v>4</v>
      </c>
      <c r="F200" s="45">
        <f>SUM(J200,K200,L200,M200)</f>
        <v>156.01999999999998</v>
      </c>
      <c r="G200" s="45"/>
      <c r="H200" s="45"/>
      <c r="I200" s="45"/>
      <c r="J200" s="45">
        <v>50</v>
      </c>
      <c r="K200" s="45">
        <v>12.52</v>
      </c>
      <c r="L200" s="45">
        <v>43.5</v>
      </c>
      <c r="M200" s="45">
        <v>50</v>
      </c>
      <c r="N200" s="28"/>
    </row>
    <row r="201" spans="1:14" s="19" customFormat="1" ht="18" customHeight="1" x14ac:dyDescent="0.3">
      <c r="A201" s="22"/>
      <c r="B201" s="70" t="s">
        <v>93</v>
      </c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8"/>
    </row>
    <row r="202" spans="1:14" s="19" customFormat="1" ht="18" customHeight="1" x14ac:dyDescent="0.3">
      <c r="A202" s="22"/>
      <c r="B202" s="102" t="s">
        <v>116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28"/>
    </row>
    <row r="203" spans="1:14" s="19" customFormat="1" ht="18" customHeight="1" x14ac:dyDescent="0.3">
      <c r="A203" s="22"/>
      <c r="B203" s="85" t="s">
        <v>115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28"/>
    </row>
    <row r="204" spans="1:14" s="19" customFormat="1" ht="18" customHeight="1" x14ac:dyDescent="0.3">
      <c r="A204" s="22"/>
      <c r="B204" s="90" t="s">
        <v>104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28"/>
    </row>
    <row r="205" spans="1:14" s="19" customFormat="1" ht="18" customHeight="1" x14ac:dyDescent="0.3">
      <c r="A205" s="22"/>
      <c r="B205" s="90" t="s">
        <v>103</v>
      </c>
      <c r="C205" s="90"/>
      <c r="D205" s="90"/>
      <c r="E205" s="90"/>
      <c r="F205" s="66"/>
      <c r="G205" s="66"/>
      <c r="H205" s="66"/>
      <c r="I205" s="66"/>
      <c r="J205" s="66"/>
      <c r="K205" s="66"/>
      <c r="L205" s="66"/>
      <c r="M205" s="66"/>
      <c r="N205" s="28"/>
    </row>
    <row r="206" spans="1:14" s="19" customFormat="1" ht="18" customHeight="1" x14ac:dyDescent="0.3">
      <c r="A206" s="22"/>
      <c r="B206" s="90" t="s">
        <v>98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28"/>
    </row>
    <row r="207" spans="1:14" s="19" customFormat="1" ht="18" customHeight="1" x14ac:dyDescent="0.3">
      <c r="A207" s="22"/>
      <c r="B207" s="90" t="s">
        <v>99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28"/>
    </row>
    <row r="208" spans="1:14" s="19" customFormat="1" ht="18" customHeight="1" x14ac:dyDescent="0.3">
      <c r="A208" s="22"/>
      <c r="B208" s="90" t="s">
        <v>100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28"/>
    </row>
    <row r="209" spans="1:14" ht="18.95" customHeight="1" x14ac:dyDescent="0.3">
      <c r="A209" s="15"/>
      <c r="B209" s="90" t="s">
        <v>101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13"/>
    </row>
    <row r="210" spans="1:14" ht="18.95" customHeight="1" x14ac:dyDescent="0.3">
      <c r="A210" s="15"/>
      <c r="B210" s="90" t="s">
        <v>190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13"/>
    </row>
    <row r="211" spans="1:14" ht="18.95" customHeight="1" x14ac:dyDescent="0.3">
      <c r="A211" s="15"/>
      <c r="B211" s="90" t="s">
        <v>149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13"/>
    </row>
    <row r="212" spans="1:14" ht="18.95" customHeight="1" x14ac:dyDescent="0.3">
      <c r="A212" s="15"/>
      <c r="B212" s="64" t="s">
        <v>148</v>
      </c>
      <c r="C212" s="64"/>
      <c r="D212" s="64"/>
      <c r="E212" s="27"/>
      <c r="F212" s="27"/>
      <c r="G212" s="27"/>
      <c r="H212" s="27"/>
      <c r="I212" s="27"/>
      <c r="J212" s="27"/>
      <c r="K212" s="27"/>
      <c r="L212" s="27"/>
      <c r="M212" s="27"/>
      <c r="N212" s="13"/>
    </row>
    <row r="213" spans="1:14" ht="18.95" customHeight="1" x14ac:dyDescent="0.3">
      <c r="A213" s="15"/>
      <c r="B213" s="64" t="s">
        <v>147</v>
      </c>
      <c r="C213" s="64"/>
      <c r="D213" s="64"/>
      <c r="E213" s="27"/>
      <c r="F213" s="27"/>
      <c r="G213" s="27"/>
      <c r="H213" s="27"/>
      <c r="I213" s="27"/>
      <c r="J213" s="27"/>
      <c r="K213" s="27"/>
      <c r="L213" s="27"/>
      <c r="M213" s="27"/>
      <c r="N213" s="13"/>
    </row>
    <row r="214" spans="1:14" ht="18.95" customHeight="1" x14ac:dyDescent="0.3">
      <c r="A214" s="15"/>
      <c r="B214" s="85" t="s">
        <v>188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</row>
    <row r="215" spans="1:14" ht="18.95" customHeight="1" x14ac:dyDescent="0.3">
      <c r="A215" s="15"/>
      <c r="B215" s="85" t="s">
        <v>189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</row>
    <row r="216" spans="1:14" ht="18.95" customHeight="1" x14ac:dyDescent="0.3">
      <c r="A216" s="15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1:14" ht="18.95" customHeight="1" x14ac:dyDescent="0.3">
      <c r="A217" s="15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</row>
    <row r="218" spans="1:14" ht="18.95" customHeight="1" x14ac:dyDescent="0.25">
      <c r="A218" s="15"/>
      <c r="B218" s="84" t="s">
        <v>184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</row>
    <row r="219" spans="1:14" ht="18.95" customHeight="1" x14ac:dyDescent="0.3">
      <c r="A219" s="15"/>
      <c r="B219" s="85" t="s">
        <v>185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</row>
  </sheetData>
  <mergeCells count="179">
    <mergeCell ref="B123:B126"/>
    <mergeCell ref="C119:C122"/>
    <mergeCell ref="B119:B122"/>
    <mergeCell ref="D119:D120"/>
    <mergeCell ref="D121:D122"/>
    <mergeCell ref="D123:D124"/>
    <mergeCell ref="D125:D126"/>
    <mergeCell ref="B114:B117"/>
    <mergeCell ref="C114:C117"/>
    <mergeCell ref="D114:D117"/>
    <mergeCell ref="C42:C45"/>
    <mergeCell ref="D131:D132"/>
    <mergeCell ref="C131:C132"/>
    <mergeCell ref="B131:B132"/>
    <mergeCell ref="C197:C198"/>
    <mergeCell ref="B197:B198"/>
    <mergeCell ref="D197:D198"/>
    <mergeCell ref="D190:D191"/>
    <mergeCell ref="C190:C191"/>
    <mergeCell ref="B190:B191"/>
    <mergeCell ref="D186:D187"/>
    <mergeCell ref="C186:C187"/>
    <mergeCell ref="B186:B187"/>
    <mergeCell ref="B188:B189"/>
    <mergeCell ref="C188:C189"/>
    <mergeCell ref="D188:D189"/>
    <mergeCell ref="C144:C147"/>
    <mergeCell ref="C156:C159"/>
    <mergeCell ref="B160:B163"/>
    <mergeCell ref="C160:C163"/>
    <mergeCell ref="B152:B155"/>
    <mergeCell ref="C148:C151"/>
    <mergeCell ref="C108:C111"/>
    <mergeCell ref="C100:C103"/>
    <mergeCell ref="B25:B28"/>
    <mergeCell ref="B30:B33"/>
    <mergeCell ref="D30:D33"/>
    <mergeCell ref="B15:B19"/>
    <mergeCell ref="C15:C19"/>
    <mergeCell ref="D15:D19"/>
    <mergeCell ref="C34:C37"/>
    <mergeCell ref="D38:D41"/>
    <mergeCell ref="B38:B41"/>
    <mergeCell ref="B34:B37"/>
    <mergeCell ref="C21:C24"/>
    <mergeCell ref="D42:D45"/>
    <mergeCell ref="D34:D37"/>
    <mergeCell ref="I2:K2"/>
    <mergeCell ref="F3:K3"/>
    <mergeCell ref="F11:F12"/>
    <mergeCell ref="B10:B12"/>
    <mergeCell ref="C10:C12"/>
    <mergeCell ref="D10:D12"/>
    <mergeCell ref="F10:M10"/>
    <mergeCell ref="C5:M5"/>
    <mergeCell ref="D4:M4"/>
    <mergeCell ref="E10:E12"/>
    <mergeCell ref="G6:M6"/>
    <mergeCell ref="C7:M7"/>
    <mergeCell ref="B8:M8"/>
    <mergeCell ref="B14:M14"/>
    <mergeCell ref="B20:M20"/>
    <mergeCell ref="G11:M11"/>
    <mergeCell ref="C30:C33"/>
    <mergeCell ref="B42:B45"/>
    <mergeCell ref="D21:D24"/>
    <mergeCell ref="B21:B24"/>
    <mergeCell ref="D25:D28"/>
    <mergeCell ref="C25:C28"/>
    <mergeCell ref="C46:C49"/>
    <mergeCell ref="B59:B62"/>
    <mergeCell ref="C38:C41"/>
    <mergeCell ref="B67:B70"/>
    <mergeCell ref="B63:B66"/>
    <mergeCell ref="C67:C70"/>
    <mergeCell ref="D144:D147"/>
    <mergeCell ref="B139:B142"/>
    <mergeCell ref="B133:M133"/>
    <mergeCell ref="C71:C74"/>
    <mergeCell ref="C127:C130"/>
    <mergeCell ref="D59:D62"/>
    <mergeCell ref="D54:D57"/>
    <mergeCell ref="B46:B49"/>
    <mergeCell ref="B54:B57"/>
    <mergeCell ref="C54:C57"/>
    <mergeCell ref="B50:B53"/>
    <mergeCell ref="C50:C53"/>
    <mergeCell ref="D50:D53"/>
    <mergeCell ref="D46:D49"/>
    <mergeCell ref="B144:B147"/>
    <mergeCell ref="D92:D95"/>
    <mergeCell ref="C92:C95"/>
    <mergeCell ref="B96:B99"/>
    <mergeCell ref="C59:C62"/>
    <mergeCell ref="B202:M202"/>
    <mergeCell ref="C199:C200"/>
    <mergeCell ref="B199:B200"/>
    <mergeCell ref="B156:B159"/>
    <mergeCell ref="D156:D159"/>
    <mergeCell ref="D182:D185"/>
    <mergeCell ref="C182:C185"/>
    <mergeCell ref="B182:B185"/>
    <mergeCell ref="C96:C99"/>
    <mergeCell ref="D75:D78"/>
    <mergeCell ref="D79:D82"/>
    <mergeCell ref="D83:D86"/>
    <mergeCell ref="D88:D91"/>
    <mergeCell ref="D96:D99"/>
    <mergeCell ref="B75:B78"/>
    <mergeCell ref="C75:C78"/>
    <mergeCell ref="B79:B82"/>
    <mergeCell ref="C79:C82"/>
    <mergeCell ref="B83:B86"/>
    <mergeCell ref="C83:C86"/>
    <mergeCell ref="C88:C91"/>
    <mergeCell ref="B88:B91"/>
    <mergeCell ref="D168:D172"/>
    <mergeCell ref="B71:B74"/>
    <mergeCell ref="B134:B138"/>
    <mergeCell ref="C134:C138"/>
    <mergeCell ref="D134:D138"/>
    <mergeCell ref="B127:B130"/>
    <mergeCell ref="C168:C172"/>
    <mergeCell ref="B168:B172"/>
    <mergeCell ref="D195:D196"/>
    <mergeCell ref="C195:C196"/>
    <mergeCell ref="B195:B196"/>
    <mergeCell ref="D160:D163"/>
    <mergeCell ref="B148:B151"/>
    <mergeCell ref="D148:D151"/>
    <mergeCell ref="C104:C107"/>
    <mergeCell ref="B100:B103"/>
    <mergeCell ref="B104:B107"/>
    <mergeCell ref="B108:B111"/>
    <mergeCell ref="D100:D103"/>
    <mergeCell ref="D104:D107"/>
    <mergeCell ref="D108:D111"/>
    <mergeCell ref="B112:B113"/>
    <mergeCell ref="C164:C167"/>
    <mergeCell ref="D164:D167"/>
    <mergeCell ref="B178:B179"/>
    <mergeCell ref="C63:C66"/>
    <mergeCell ref="D71:D74"/>
    <mergeCell ref="D67:D70"/>
    <mergeCell ref="D63:D66"/>
    <mergeCell ref="C152:C155"/>
    <mergeCell ref="D152:D155"/>
    <mergeCell ref="D139:D142"/>
    <mergeCell ref="C139:C142"/>
    <mergeCell ref="D127:D130"/>
    <mergeCell ref="D112:D113"/>
    <mergeCell ref="C112:C113"/>
    <mergeCell ref="C123:C126"/>
    <mergeCell ref="B164:B167"/>
    <mergeCell ref="B203:M203"/>
    <mergeCell ref="D193:D194"/>
    <mergeCell ref="C193:C194"/>
    <mergeCell ref="B193:B194"/>
    <mergeCell ref="D199:D200"/>
    <mergeCell ref="B210:M210"/>
    <mergeCell ref="B207:M207"/>
    <mergeCell ref="B208:M208"/>
    <mergeCell ref="B204:M204"/>
    <mergeCell ref="B206:M206"/>
    <mergeCell ref="B205:E205"/>
    <mergeCell ref="B209:M209"/>
    <mergeCell ref="D174:D177"/>
    <mergeCell ref="C174:C177"/>
    <mergeCell ref="B174:B177"/>
    <mergeCell ref="B218:M218"/>
    <mergeCell ref="B219:M219"/>
    <mergeCell ref="C178:C179"/>
    <mergeCell ref="D178:D179"/>
    <mergeCell ref="D180:D181"/>
    <mergeCell ref="C180:C181"/>
    <mergeCell ref="B180:B181"/>
    <mergeCell ref="B211:M211"/>
    <mergeCell ref="B214:M214"/>
    <mergeCell ref="B215:M215"/>
  </mergeCells>
  <pageMargins left="0.70866141732283472" right="0.43307086614173229" top="1.1811023622047245" bottom="0.59055118110236227" header="0.31496062992125984" footer="0.31496062992125984"/>
  <pageSetup paperSize="9" fitToWidth="0" orientation="landscape" useFirstPageNumber="1" horizontalDpi="180" verticalDpi="180" r:id="rId1"/>
  <headerFooter differentFirst="1">
    <oddHeader>&amp;C&amp;P</oddHeader>
  </headerFooter>
  <rowBreaks count="6" manualBreakCount="6">
    <brk id="28" min="1" max="12" man="1"/>
    <brk id="86" min="1" max="12" man="1"/>
    <brk id="117" min="1" max="12" man="1"/>
    <brk id="142" min="1" max="12" man="1"/>
    <brk id="172" min="1" max="12" man="1"/>
    <brk id="191" min="1" max="12" man="1"/>
  </rowBreaks>
  <colBreaks count="1" manualBreakCount="1">
    <brk id="13" min="1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workbookViewId="0">
      <selection activeCell="F25" sqref="E25:F25"/>
    </sheetView>
  </sheetViews>
  <sheetFormatPr defaultRowHeight="15" x14ac:dyDescent="0.25"/>
  <cols>
    <col min="2" max="3" width="36.28515625" customWidth="1"/>
    <col min="6" max="6" width="18.7109375" customWidth="1"/>
  </cols>
  <sheetData>
    <row r="1" spans="2:6" ht="15.75" thickBot="1" x14ac:dyDescent="0.3"/>
    <row r="2" spans="2:6" s="4" customFormat="1" ht="16.899999999999999" customHeight="1" thickBot="1" x14ac:dyDescent="0.3">
      <c r="B2" s="2" t="s">
        <v>25</v>
      </c>
      <c r="C2" s="3" t="s">
        <v>26</v>
      </c>
      <c r="D2" s="3">
        <v>2928</v>
      </c>
      <c r="E2" s="3">
        <v>3600</v>
      </c>
      <c r="F2" s="3" t="s">
        <v>27</v>
      </c>
    </row>
    <row r="3" spans="2:6" s="4" customFormat="1" ht="16.899999999999999" customHeight="1" thickBot="1" x14ac:dyDescent="0.3">
      <c r="B3" s="5" t="s">
        <v>28</v>
      </c>
      <c r="C3" s="6" t="s">
        <v>29</v>
      </c>
      <c r="D3" s="7">
        <v>88347</v>
      </c>
      <c r="E3" s="6">
        <v>2600</v>
      </c>
      <c r="F3" s="6" t="s">
        <v>30</v>
      </c>
    </row>
    <row r="4" spans="2:6" s="4" customFormat="1" ht="16.899999999999999" customHeight="1" thickBot="1" x14ac:dyDescent="0.3">
      <c r="B4" s="8" t="s">
        <v>25</v>
      </c>
      <c r="C4" s="9" t="s">
        <v>31</v>
      </c>
      <c r="D4" s="10">
        <v>1380</v>
      </c>
      <c r="E4" s="9">
        <v>3600</v>
      </c>
      <c r="F4" s="9" t="s">
        <v>32</v>
      </c>
    </row>
    <row r="5" spans="2:6" s="4" customFormat="1" ht="16.899999999999999" customHeight="1" thickBot="1" x14ac:dyDescent="0.3">
      <c r="B5" s="8" t="s">
        <v>33</v>
      </c>
      <c r="C5" s="9" t="s">
        <v>34</v>
      </c>
      <c r="D5" s="10">
        <v>6200</v>
      </c>
      <c r="E5" s="9">
        <v>200</v>
      </c>
      <c r="F5" s="9" t="s">
        <v>35</v>
      </c>
    </row>
    <row r="6" spans="2:6" s="4" customFormat="1" ht="16.899999999999999" customHeight="1" thickBot="1" x14ac:dyDescent="0.3">
      <c r="B6" s="8" t="s">
        <v>36</v>
      </c>
      <c r="C6" s="9" t="s">
        <v>34</v>
      </c>
      <c r="D6" s="9">
        <v>7176</v>
      </c>
      <c r="E6" s="9">
        <v>2800</v>
      </c>
      <c r="F6" s="9" t="s">
        <v>37</v>
      </c>
    </row>
    <row r="7" spans="2:6" s="4" customFormat="1" ht="16.899999999999999" customHeight="1" thickBot="1" x14ac:dyDescent="0.3">
      <c r="B7" s="8" t="s">
        <v>38</v>
      </c>
      <c r="C7" s="9" t="s">
        <v>34</v>
      </c>
      <c r="D7" s="9">
        <v>13600</v>
      </c>
      <c r="E7" s="9">
        <v>300</v>
      </c>
      <c r="F7" s="9" t="s">
        <v>39</v>
      </c>
    </row>
    <row r="8" spans="2:6" s="4" customFormat="1" ht="16.899999999999999" customHeight="1" x14ac:dyDescent="0.25">
      <c r="B8" s="11" t="s">
        <v>40</v>
      </c>
      <c r="C8" s="139" t="s">
        <v>41</v>
      </c>
      <c r="D8" s="139">
        <v>800</v>
      </c>
      <c r="E8" s="139">
        <v>3000</v>
      </c>
      <c r="F8" s="139" t="s">
        <v>42</v>
      </c>
    </row>
    <row r="9" spans="2:6" s="4" customFormat="1" ht="16.899999999999999" customHeight="1" thickBot="1" x14ac:dyDescent="0.3">
      <c r="B9" s="8">
        <v>16</v>
      </c>
      <c r="C9" s="140"/>
      <c r="D9" s="140"/>
      <c r="E9" s="140"/>
      <c r="F9" s="140"/>
    </row>
    <row r="10" spans="2:6" s="4" customFormat="1" ht="16.899999999999999" customHeight="1" x14ac:dyDescent="0.25">
      <c r="B10" s="11" t="s">
        <v>40</v>
      </c>
      <c r="C10" s="139" t="s">
        <v>41</v>
      </c>
      <c r="D10" s="139">
        <v>1800</v>
      </c>
      <c r="E10" s="139">
        <v>2000</v>
      </c>
      <c r="F10" s="139" t="s">
        <v>43</v>
      </c>
    </row>
    <row r="11" spans="2:6" s="4" customFormat="1" ht="16.899999999999999" customHeight="1" thickBot="1" x14ac:dyDescent="0.3">
      <c r="B11" s="8">
        <v>87</v>
      </c>
      <c r="C11" s="140"/>
      <c r="D11" s="140"/>
      <c r="E11" s="140"/>
      <c r="F11" s="140"/>
    </row>
    <row r="12" spans="2:6" s="4" customFormat="1" ht="16.899999999999999" customHeight="1" thickBot="1" x14ac:dyDescent="0.3">
      <c r="B12" s="8" t="s">
        <v>44</v>
      </c>
      <c r="C12" s="9" t="s">
        <v>31</v>
      </c>
      <c r="D12" s="9">
        <v>3951</v>
      </c>
      <c r="E12" s="9">
        <v>2500</v>
      </c>
      <c r="F12" s="9" t="s">
        <v>45</v>
      </c>
    </row>
    <row r="13" spans="2:6" s="4" customFormat="1" ht="16.899999999999999" customHeight="1" thickBot="1" x14ac:dyDescent="0.3">
      <c r="B13" s="8" t="s">
        <v>46</v>
      </c>
      <c r="C13" s="9" t="s">
        <v>47</v>
      </c>
      <c r="D13" s="9">
        <v>1900</v>
      </c>
      <c r="E13" s="9">
        <v>4600</v>
      </c>
      <c r="F13" s="9" t="s">
        <v>48</v>
      </c>
    </row>
    <row r="14" spans="2:6" s="4" customFormat="1" ht="16.899999999999999" customHeight="1" thickBot="1" x14ac:dyDescent="0.3">
      <c r="B14" s="8" t="s">
        <v>49</v>
      </c>
      <c r="C14" s="9" t="s">
        <v>50</v>
      </c>
      <c r="D14" s="9">
        <v>1118</v>
      </c>
      <c r="E14" s="9">
        <v>4600</v>
      </c>
      <c r="F14" s="9" t="s">
        <v>51</v>
      </c>
    </row>
    <row r="15" spans="2:6" s="4" customFormat="1" ht="16.899999999999999" customHeight="1" x14ac:dyDescent="0.25">
      <c r="B15" s="139" t="s">
        <v>52</v>
      </c>
      <c r="C15" s="12" t="s">
        <v>53</v>
      </c>
      <c r="D15" s="139">
        <v>5000</v>
      </c>
      <c r="E15" s="139">
        <v>4600</v>
      </c>
      <c r="F15" s="139" t="s">
        <v>55</v>
      </c>
    </row>
    <row r="16" spans="2:6" s="4" customFormat="1" ht="16.899999999999999" customHeight="1" thickBot="1" x14ac:dyDescent="0.3">
      <c r="B16" s="140"/>
      <c r="C16" s="9" t="s">
        <v>54</v>
      </c>
      <c r="D16" s="140"/>
      <c r="E16" s="140"/>
      <c r="F16" s="140"/>
    </row>
    <row r="17" spans="2:6" s="4" customFormat="1" ht="16.899999999999999" customHeight="1" thickBot="1" x14ac:dyDescent="0.3">
      <c r="B17" s="8" t="s">
        <v>56</v>
      </c>
      <c r="C17" s="9" t="s">
        <v>57</v>
      </c>
      <c r="D17" s="9">
        <v>20455</v>
      </c>
      <c r="E17" s="9">
        <v>1600</v>
      </c>
      <c r="F17" s="9" t="s">
        <v>58</v>
      </c>
    </row>
    <row r="18" spans="2:6" s="4" customFormat="1" ht="16.899999999999999" customHeight="1" thickBot="1" x14ac:dyDescent="0.3">
      <c r="B18" s="8" t="s">
        <v>59</v>
      </c>
      <c r="C18" s="9" t="s">
        <v>60</v>
      </c>
      <c r="D18" s="9">
        <v>1842</v>
      </c>
      <c r="E18" s="9">
        <v>100</v>
      </c>
      <c r="F18" s="9" t="s">
        <v>61</v>
      </c>
    </row>
    <row r="19" spans="2:6" s="4" customFormat="1" ht="16.899999999999999" customHeight="1" x14ac:dyDescent="0.25">
      <c r="B19" s="139" t="s">
        <v>62</v>
      </c>
      <c r="C19" s="12" t="s">
        <v>53</v>
      </c>
      <c r="D19" s="139">
        <v>13122.52</v>
      </c>
      <c r="E19" s="139">
        <v>2800</v>
      </c>
      <c r="F19" s="139" t="s">
        <v>64</v>
      </c>
    </row>
    <row r="20" spans="2:6" s="4" customFormat="1" ht="16.899999999999999" customHeight="1" thickBot="1" x14ac:dyDescent="0.3">
      <c r="B20" s="140"/>
      <c r="C20" s="9" t="s">
        <v>63</v>
      </c>
      <c r="D20" s="140"/>
      <c r="E20" s="140"/>
      <c r="F20" s="140"/>
    </row>
    <row r="21" spans="2:6" s="4" customFormat="1" ht="16.899999999999999" customHeight="1" x14ac:dyDescent="0.25">
      <c r="B21" s="139" t="s">
        <v>44</v>
      </c>
      <c r="C21" s="12" t="s">
        <v>53</v>
      </c>
      <c r="D21" s="139">
        <v>3951</v>
      </c>
      <c r="E21" s="139">
        <v>4000</v>
      </c>
      <c r="F21" s="139" t="s">
        <v>66</v>
      </c>
    </row>
    <row r="22" spans="2:6" s="4" customFormat="1" ht="16.899999999999999" customHeight="1" thickBot="1" x14ac:dyDescent="0.3">
      <c r="B22" s="140"/>
      <c r="C22" s="9" t="s">
        <v>65</v>
      </c>
      <c r="D22" s="140"/>
      <c r="E22" s="140"/>
      <c r="F22" s="140"/>
    </row>
    <row r="23" spans="2:6" s="4" customFormat="1" ht="16.899999999999999" customHeight="1" x14ac:dyDescent="0.25">
      <c r="B23" s="139" t="s">
        <v>46</v>
      </c>
      <c r="C23" s="12" t="s">
        <v>53</v>
      </c>
      <c r="D23" s="139">
        <v>1321</v>
      </c>
      <c r="E23" s="139">
        <v>4000</v>
      </c>
      <c r="F23" s="139" t="s">
        <v>68</v>
      </c>
    </row>
    <row r="24" spans="2:6" s="4" customFormat="1" ht="16.899999999999999" customHeight="1" thickBot="1" x14ac:dyDescent="0.3">
      <c r="B24" s="140"/>
      <c r="C24" s="9" t="s">
        <v>67</v>
      </c>
      <c r="D24" s="140"/>
      <c r="E24" s="140"/>
      <c r="F24" s="140"/>
    </row>
    <row r="25" spans="2:6" s="4" customFormat="1" ht="16.899999999999999" customHeight="1" thickBot="1" x14ac:dyDescent="0.3">
      <c r="B25" s="8" t="s">
        <v>28</v>
      </c>
      <c r="C25" s="9" t="s">
        <v>69</v>
      </c>
      <c r="D25" s="9">
        <v>13829.24</v>
      </c>
      <c r="E25" s="9">
        <v>4000</v>
      </c>
      <c r="F25" s="9" t="s">
        <v>70</v>
      </c>
    </row>
  </sheetData>
  <mergeCells count="24">
    <mergeCell ref="C8:C9"/>
    <mergeCell ref="D8:D9"/>
    <mergeCell ref="E8:E9"/>
    <mergeCell ref="F8:F9"/>
    <mergeCell ref="C10:C11"/>
    <mergeCell ref="D10:D11"/>
    <mergeCell ref="E10:E11"/>
    <mergeCell ref="F10:F11"/>
    <mergeCell ref="B15:B16"/>
    <mergeCell ref="D15:D16"/>
    <mergeCell ref="E15:E16"/>
    <mergeCell ref="F15:F16"/>
    <mergeCell ref="B19:B20"/>
    <mergeCell ref="D19:D20"/>
    <mergeCell ref="E19:E20"/>
    <mergeCell ref="F19:F20"/>
    <mergeCell ref="B21:B22"/>
    <mergeCell ref="D21:D22"/>
    <mergeCell ref="E21:E22"/>
    <mergeCell ref="F21:F22"/>
    <mergeCell ref="B23:B24"/>
    <mergeCell ref="D23:D24"/>
    <mergeCell ref="E23:E24"/>
    <mergeCell ref="F23:F2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5"/>
  <sheetViews>
    <sheetView workbookViewId="0">
      <selection activeCell="E15" sqref="E15"/>
    </sheetView>
  </sheetViews>
  <sheetFormatPr defaultRowHeight="15" x14ac:dyDescent="0.25"/>
  <cols>
    <col min="3" max="3" width="20.140625" customWidth="1"/>
    <col min="4" max="4" width="15.7109375" customWidth="1"/>
    <col min="5" max="5" width="16.7109375" customWidth="1"/>
    <col min="6" max="6" width="21.5703125" customWidth="1"/>
  </cols>
  <sheetData>
    <row r="4" spans="3:6" x14ac:dyDescent="0.25">
      <c r="D4" t="s">
        <v>193</v>
      </c>
      <c r="E4" t="s">
        <v>194</v>
      </c>
      <c r="F4" t="s">
        <v>195</v>
      </c>
    </row>
    <row r="5" spans="3:6" x14ac:dyDescent="0.25">
      <c r="C5" t="s">
        <v>196</v>
      </c>
      <c r="D5">
        <v>50893.348460438821</v>
      </c>
      <c r="E5">
        <v>57150.844264430503</v>
      </c>
      <c r="F5">
        <v>96250.044491488894</v>
      </c>
    </row>
    <row r="6" spans="3:6" x14ac:dyDescent="0.25">
      <c r="C6" t="s">
        <v>197</v>
      </c>
      <c r="D6">
        <v>676139.05397959799</v>
      </c>
      <c r="E6">
        <v>759272.45787580905</v>
      </c>
      <c r="F6">
        <v>1278721.4045968601</v>
      </c>
    </row>
    <row r="7" spans="3:6" x14ac:dyDescent="0.25">
      <c r="C7" t="s">
        <v>198</v>
      </c>
      <c r="D7">
        <v>2620373.5975599601</v>
      </c>
      <c r="E7">
        <v>2942556.6978597599</v>
      </c>
      <c r="F7">
        <v>4955678.5509116501</v>
      </c>
    </row>
    <row r="8" spans="3:6" x14ac:dyDescent="0.25">
      <c r="C8" t="s">
        <v>199</v>
      </c>
      <c r="D8">
        <v>3347406</v>
      </c>
      <c r="E8">
        <v>3758980</v>
      </c>
      <c r="F8">
        <v>6330650</v>
      </c>
    </row>
    <row r="11" spans="3:6" x14ac:dyDescent="0.25">
      <c r="D11" t="s">
        <v>200</v>
      </c>
      <c r="E11" t="s">
        <v>201</v>
      </c>
    </row>
    <row r="12" spans="3:6" x14ac:dyDescent="0.25">
      <c r="C12" t="s">
        <v>196</v>
      </c>
      <c r="D12">
        <v>149409.79008053901</v>
      </c>
      <c r="E12">
        <v>42695.972551048399</v>
      </c>
    </row>
    <row r="13" spans="3:6" x14ac:dyDescent="0.25">
      <c r="C13" t="s">
        <v>197</v>
      </c>
      <c r="D13">
        <v>1984970.47603134</v>
      </c>
      <c r="E13">
        <v>567233.54549652396</v>
      </c>
    </row>
    <row r="14" spans="3:6" x14ac:dyDescent="0.25">
      <c r="C14" t="s">
        <v>198</v>
      </c>
      <c r="D14">
        <v>7692743.3738881303</v>
      </c>
      <c r="E14">
        <v>2198310.8319524298</v>
      </c>
    </row>
    <row r="15" spans="3:6" x14ac:dyDescent="0.25">
      <c r="C15" t="s">
        <v>199</v>
      </c>
      <c r="D15">
        <v>9827123.6400000006</v>
      </c>
      <c r="E15">
        <v>2808240.35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2022год</vt:lpstr>
      <vt:lpstr>Лист1</vt:lpstr>
      <vt:lpstr>Лист2</vt:lpstr>
      <vt:lpstr>Лист1!_GoBack</vt:lpstr>
      <vt:lpstr>'2022год'!Область_печати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2023-07-07T07:31:40Z</dcterms:modified>
</cp:coreProperties>
</file>